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5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pivotTables/pivotTable1.xml" ContentType="application/vnd.openxmlformats-officedocument.spreadsheetml.pivotTable+xml"/>
  <Override PartName="/xl/drawings/drawing6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1"/>
  <workbookPr codeName="ThisWorkbook"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/Users/thierynavarro/Desktop/SDA/SDA 2023/CUENTAS DE COBRO/MAYO/SEGUNDA MESA DE TRABAJO/"/>
    </mc:Choice>
  </mc:AlternateContent>
  <xr:revisionPtr revIDLastSave="0" documentId="8_{20F38900-4FC8-D148-B9F6-5F6CE2FE8C9D}" xr6:coauthVersionLast="47" xr6:coauthVersionMax="47" xr10:uidLastSave="{00000000-0000-0000-0000-000000000000}"/>
  <bookViews>
    <workbookView xWindow="0" yWindow="460" windowWidth="25600" windowHeight="14480" tabRatio="886" firstSheet="2" activeTab="8" xr2:uid="{00000000-000D-0000-FFFF-FFFF00000000}"/>
  </bookViews>
  <sheets>
    <sheet name="INICIO" sheetId="39" r:id="rId1"/>
    <sheet name="IDENTIFICACIÓN" sheetId="43" state="hidden" r:id="rId2"/>
    <sheet name="PROCESOS PRODUCTIVOS" sheetId="38" r:id="rId3"/>
    <sheet name="CONSUMOS Y PRODUCCIÓN" sheetId="27" r:id="rId4"/>
    <sheet name="MATRIZ ENERGÉTICA" sheetId="28" r:id="rId5"/>
    <sheet name="Analisis Energeticos" sheetId="7" state="hidden" r:id="rId6"/>
    <sheet name="INVENTARIO ELÉCTRICO" sheetId="1" r:id="rId7"/>
    <sheet name="PARETO" sheetId="42" r:id="rId8"/>
    <sheet name="INVENTARIO TÉRMICO" sheetId="44" r:id="rId9"/>
    <sheet name="INVENTARIO VEHÍCULOS" sheetId="33" state="hidden" r:id="rId10"/>
  </sheets>
  <externalReferences>
    <externalReference r:id="rId11"/>
    <externalReference r:id="rId12"/>
    <externalReference r:id="rId13"/>
    <externalReference r:id="rId14"/>
  </externalReferences>
  <definedNames>
    <definedName name="_xlnm._FilterDatabase" localSheetId="6" hidden="1">'INVENTARIO ELÉCTRICO'!$A$4:$I$4</definedName>
    <definedName name="Electrico" localSheetId="7">[1]Listas!$B$5:$B$11</definedName>
    <definedName name="Electrico">#REF!</definedName>
    <definedName name="MEDIDO">[2]Listas!$E$31:$E$32</definedName>
    <definedName name="Termico" localSheetId="7">[1]Listas!$D$5:$D$8</definedName>
    <definedName name="Termico">#REF!</definedName>
    <definedName name="USOFINAL" localSheetId="7">[2]Listas!$B$39:$B$47</definedName>
    <definedName name="USOFINAL">[3]Listas!$B$39:$B$47</definedName>
  </definedNames>
  <calcPr calcId="191029"/>
  <pivotCaches>
    <pivotCache cacheId="0" r:id="rId15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" i="1" l="1"/>
  <c r="F50" i="27"/>
  <c r="E50" i="27"/>
  <c r="E4" i="27"/>
  <c r="E5" i="27"/>
  <c r="E6" i="27"/>
  <c r="E7" i="27"/>
  <c r="E8" i="27"/>
  <c r="E9" i="27"/>
  <c r="E10" i="27"/>
  <c r="E11" i="27"/>
  <c r="E12" i="27"/>
  <c r="E13" i="27"/>
  <c r="E14" i="27"/>
  <c r="E15" i="27"/>
  <c r="E39" i="27"/>
  <c r="E40" i="27"/>
  <c r="E41" i="27"/>
  <c r="E42" i="27"/>
  <c r="E43" i="27"/>
  <c r="E44" i="27"/>
  <c r="E45" i="27"/>
  <c r="E46" i="27"/>
  <c r="E47" i="27"/>
  <c r="E48" i="27"/>
  <c r="E49" i="27"/>
  <c r="F39" i="27"/>
  <c r="F40" i="27"/>
  <c r="F41" i="27"/>
  <c r="F42" i="27"/>
  <c r="F43" i="27"/>
  <c r="F44" i="27"/>
  <c r="F45" i="27"/>
  <c r="F46" i="27"/>
  <c r="F47" i="27"/>
  <c r="F48" i="27"/>
  <c r="F49" i="27"/>
  <c r="C165" i="27" l="1"/>
  <c r="I3" i="1" l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M3" i="1" l="1"/>
  <c r="E73" i="27"/>
  <c r="E74" i="27"/>
  <c r="E75" i="27"/>
  <c r="E76" i="27"/>
  <c r="E77" i="27"/>
  <c r="E78" i="27"/>
  <c r="E79" i="27"/>
  <c r="E80" i="27"/>
  <c r="E81" i="27"/>
  <c r="E82" i="27"/>
  <c r="E83" i="27"/>
  <c r="E72" i="27"/>
  <c r="C168" i="27" l="1"/>
  <c r="C167" i="27"/>
  <c r="C166" i="27"/>
  <c r="E100" i="27" l="1"/>
  <c r="E134" i="27"/>
  <c r="E66" i="27"/>
  <c r="E32" i="27"/>
  <c r="B35" i="28" s="1"/>
  <c r="D114" i="27" l="1"/>
  <c r="D112" i="27"/>
  <c r="D107" i="27"/>
  <c r="D108" i="27"/>
  <c r="D109" i="27"/>
  <c r="D110" i="27"/>
  <c r="D111" i="27"/>
  <c r="D113" i="27"/>
  <c r="D115" i="27"/>
  <c r="D116" i="27"/>
  <c r="D117" i="27"/>
  <c r="D106" i="27"/>
  <c r="G123" i="27" l="1"/>
  <c r="G89" i="27"/>
  <c r="C4" i="28"/>
  <c r="B3" i="28" l="1"/>
  <c r="A26" i="28" s="1"/>
  <c r="A29" i="28" l="1"/>
  <c r="A38" i="28" s="1"/>
  <c r="A28" i="28"/>
  <c r="A37" i="28" s="1"/>
  <c r="A27" i="28"/>
  <c r="A36" i="28" s="1"/>
  <c r="A35" i="28"/>
  <c r="B5" i="28"/>
  <c r="B6" i="28"/>
  <c r="B7" i="28"/>
  <c r="B8" i="28"/>
  <c r="B9" i="28"/>
  <c r="B10" i="28"/>
  <c r="B11" i="28"/>
  <c r="B12" i="28"/>
  <c r="B13" i="28"/>
  <c r="B14" i="28"/>
  <c r="B15" i="28"/>
  <c r="B4" i="28"/>
  <c r="A5" i="28"/>
  <c r="A6" i="28"/>
  <c r="A7" i="28"/>
  <c r="A8" i="28"/>
  <c r="A9" i="28"/>
  <c r="A10" i="28"/>
  <c r="A11" i="28"/>
  <c r="A12" i="28"/>
  <c r="A13" i="28"/>
  <c r="A14" i="28"/>
  <c r="A15" i="28"/>
  <c r="A4" i="28"/>
  <c r="B18" i="28" l="1"/>
  <c r="B26" i="28" s="1"/>
  <c r="B21" i="28"/>
  <c r="B19" i="28"/>
  <c r="B20" i="28"/>
  <c r="C97" i="27" l="1"/>
  <c r="C134" i="27"/>
  <c r="C133" i="27"/>
  <c r="C132" i="27"/>
  <c r="C131" i="27"/>
  <c r="B107" i="27"/>
  <c r="B108" i="27"/>
  <c r="B109" i="27"/>
  <c r="B110" i="27"/>
  <c r="B111" i="27"/>
  <c r="B112" i="27"/>
  <c r="B113" i="27"/>
  <c r="B114" i="27"/>
  <c r="B115" i="27"/>
  <c r="B116" i="27"/>
  <c r="B117" i="27"/>
  <c r="B106" i="27"/>
  <c r="F106" i="27" l="1"/>
  <c r="E131" i="27"/>
  <c r="B38" i="28"/>
  <c r="E132" i="27"/>
  <c r="E133" i="27"/>
  <c r="F73" i="27" l="1"/>
  <c r="F74" i="27"/>
  <c r="F75" i="27"/>
  <c r="F76" i="27"/>
  <c r="F77" i="27"/>
  <c r="F78" i="27"/>
  <c r="F79" i="27"/>
  <c r="F80" i="27"/>
  <c r="F81" i="27"/>
  <c r="F82" i="27"/>
  <c r="F83" i="27"/>
  <c r="C100" i="27"/>
  <c r="C99" i="27"/>
  <c r="C98" i="27"/>
  <c r="F72" i="27"/>
  <c r="B73" i="27"/>
  <c r="B74" i="27"/>
  <c r="B75" i="27"/>
  <c r="B76" i="27"/>
  <c r="B77" i="27"/>
  <c r="B78" i="27"/>
  <c r="B79" i="27"/>
  <c r="B80" i="27"/>
  <c r="B81" i="27"/>
  <c r="B82" i="27"/>
  <c r="B83" i="27"/>
  <c r="B72" i="27"/>
  <c r="C66" i="27"/>
  <c r="C65" i="27"/>
  <c r="C64" i="27"/>
  <c r="C63" i="27"/>
  <c r="C32" i="27"/>
  <c r="C5" i="28"/>
  <c r="C30" i="27"/>
  <c r="C29" i="27"/>
  <c r="C31" i="27"/>
  <c r="B36" i="28" l="1"/>
  <c r="F97" i="27"/>
  <c r="F100" i="27"/>
  <c r="F98" i="27"/>
  <c r="F99" i="27"/>
  <c r="E65" i="27"/>
  <c r="E63" i="27"/>
  <c r="E64" i="27"/>
  <c r="B28" i="28" l="1"/>
  <c r="D4" i="28"/>
  <c r="C7" i="28"/>
  <c r="C6" i="28"/>
  <c r="C15" i="28"/>
  <c r="C14" i="28"/>
  <c r="C12" i="28"/>
  <c r="C13" i="28"/>
  <c r="C10" i="28"/>
  <c r="C9" i="28"/>
  <c r="D9" i="28" s="1"/>
  <c r="C8" i="28"/>
  <c r="C11" i="28"/>
  <c r="F65" i="27"/>
  <c r="F64" i="27"/>
  <c r="F63" i="27"/>
  <c r="F66" i="27"/>
  <c r="C18" i="28" l="1"/>
  <c r="B27" i="28" s="1"/>
  <c r="C19" i="28"/>
  <c r="C21" i="28"/>
  <c r="C20" i="28"/>
  <c r="B30" i="28" l="1"/>
  <c r="C26" i="28" s="1"/>
  <c r="D57" i="7"/>
  <c r="D58" i="7"/>
  <c r="D59" i="7"/>
  <c r="D60" i="7"/>
  <c r="D61" i="7"/>
  <c r="D62" i="7"/>
  <c r="D63" i="7"/>
  <c r="D64" i="7"/>
  <c r="D65" i="7"/>
  <c r="D66" i="7"/>
  <c r="D67" i="7"/>
  <c r="D56" i="7"/>
  <c r="G47" i="7"/>
  <c r="E47" i="7"/>
  <c r="G8" i="7"/>
  <c r="G9" i="7"/>
  <c r="G10" i="7"/>
  <c r="G11" i="7"/>
  <c r="G12" i="7"/>
  <c r="G13" i="7"/>
  <c r="G14" i="7"/>
  <c r="G15" i="7"/>
  <c r="G16" i="7"/>
  <c r="G17" i="7"/>
  <c r="G18" i="7"/>
  <c r="G7" i="7"/>
  <c r="E6" i="7"/>
  <c r="F6" i="7"/>
  <c r="G6" i="7"/>
  <c r="H6" i="7"/>
  <c r="I6" i="7"/>
  <c r="D6" i="7"/>
  <c r="I5" i="7"/>
  <c r="I47" i="7" s="1"/>
  <c r="H5" i="7"/>
  <c r="H47" i="7" s="1"/>
  <c r="F5" i="7"/>
  <c r="F47" i="7" s="1"/>
  <c r="D8" i="7"/>
  <c r="D86" i="7" s="1"/>
  <c r="E8" i="7"/>
  <c r="F8" i="7"/>
  <c r="H8" i="7"/>
  <c r="I8" i="7"/>
  <c r="D9" i="7"/>
  <c r="D87" i="7" s="1"/>
  <c r="E9" i="7"/>
  <c r="F9" i="7"/>
  <c r="H9" i="7"/>
  <c r="I9" i="7"/>
  <c r="D10" i="7"/>
  <c r="D88" i="7" s="1"/>
  <c r="E10" i="7"/>
  <c r="F10" i="7"/>
  <c r="H10" i="7"/>
  <c r="I10" i="7"/>
  <c r="D11" i="7"/>
  <c r="D89" i="7" s="1"/>
  <c r="E11" i="7"/>
  <c r="F11" i="7"/>
  <c r="H11" i="7"/>
  <c r="I11" i="7"/>
  <c r="D12" i="7"/>
  <c r="D90" i="7" s="1"/>
  <c r="E12" i="7"/>
  <c r="F12" i="7"/>
  <c r="H12" i="7"/>
  <c r="I12" i="7"/>
  <c r="D13" i="7"/>
  <c r="D91" i="7" s="1"/>
  <c r="E13" i="7"/>
  <c r="F13" i="7"/>
  <c r="H13" i="7"/>
  <c r="I13" i="7"/>
  <c r="D14" i="7"/>
  <c r="D92" i="7" s="1"/>
  <c r="E14" i="7"/>
  <c r="F14" i="7"/>
  <c r="H14" i="7"/>
  <c r="I14" i="7"/>
  <c r="D15" i="7"/>
  <c r="D93" i="7" s="1"/>
  <c r="E15" i="7"/>
  <c r="F15" i="7"/>
  <c r="H15" i="7"/>
  <c r="I15" i="7"/>
  <c r="D16" i="7"/>
  <c r="D94" i="7" s="1"/>
  <c r="E16" i="7"/>
  <c r="F16" i="7"/>
  <c r="H16" i="7"/>
  <c r="I16" i="7"/>
  <c r="D17" i="7"/>
  <c r="E17" i="7"/>
  <c r="F17" i="7"/>
  <c r="H17" i="7"/>
  <c r="I17" i="7"/>
  <c r="D18" i="7"/>
  <c r="D96" i="7" s="1"/>
  <c r="E18" i="7"/>
  <c r="F18" i="7"/>
  <c r="H18" i="7"/>
  <c r="I18" i="7"/>
  <c r="E7" i="7"/>
  <c r="F7" i="7"/>
  <c r="H7" i="7"/>
  <c r="I7" i="7"/>
  <c r="D7" i="7"/>
  <c r="H4" i="7"/>
  <c r="I4" i="7"/>
  <c r="G4" i="7"/>
  <c r="F4" i="7"/>
  <c r="E27" i="7" l="1"/>
  <c r="D101" i="7"/>
  <c r="D100" i="7"/>
  <c r="D99" i="7"/>
  <c r="D98" i="7"/>
  <c r="H28" i="7"/>
  <c r="I22" i="7"/>
  <c r="H29" i="7"/>
  <c r="H27" i="7"/>
  <c r="E29" i="7"/>
  <c r="I29" i="7"/>
  <c r="I20" i="7"/>
  <c r="H22" i="7"/>
  <c r="H20" i="7"/>
  <c r="I27" i="7"/>
  <c r="I23" i="7"/>
  <c r="I21" i="7"/>
  <c r="I28" i="7"/>
  <c r="H23" i="7"/>
  <c r="H21" i="7"/>
  <c r="E98" i="27" l="1"/>
  <c r="E99" i="27"/>
  <c r="B37" i="28"/>
  <c r="B39" i="28" s="1"/>
  <c r="E97" i="27"/>
  <c r="C37" i="28" l="1"/>
  <c r="C57" i="7"/>
  <c r="C86" i="7" s="1"/>
  <c r="C58" i="7"/>
  <c r="C87" i="7" s="1"/>
  <c r="C59" i="7"/>
  <c r="C88" i="7" s="1"/>
  <c r="C60" i="7"/>
  <c r="C89" i="7" s="1"/>
  <c r="C61" i="7"/>
  <c r="C90" i="7" s="1"/>
  <c r="C62" i="7"/>
  <c r="C91" i="7" s="1"/>
  <c r="C63" i="7"/>
  <c r="C92" i="7" s="1"/>
  <c r="C64" i="7"/>
  <c r="C93" i="7" s="1"/>
  <c r="C65" i="7"/>
  <c r="C94" i="7" s="1"/>
  <c r="C66" i="7"/>
  <c r="C95" i="7" s="1"/>
  <c r="C67" i="7"/>
  <c r="C96" i="7" s="1"/>
  <c r="C56" i="7"/>
  <c r="C85" i="7" s="1"/>
  <c r="D35" i="7"/>
  <c r="D38" i="7"/>
  <c r="D39" i="7"/>
  <c r="D40" i="7"/>
  <c r="D41" i="7"/>
  <c r="D42" i="7"/>
  <c r="D43" i="7"/>
  <c r="C8" i="7"/>
  <c r="C35" i="7" s="1"/>
  <c r="C9" i="7"/>
  <c r="C36" i="7" s="1"/>
  <c r="C10" i="7"/>
  <c r="C37" i="7" s="1"/>
  <c r="C11" i="7"/>
  <c r="C38" i="7" s="1"/>
  <c r="C12" i="7"/>
  <c r="C39" i="7" s="1"/>
  <c r="C13" i="7"/>
  <c r="C40" i="7" s="1"/>
  <c r="C14" i="7"/>
  <c r="C41" i="7" s="1"/>
  <c r="C15" i="7"/>
  <c r="C42" i="7" s="1"/>
  <c r="C16" i="7"/>
  <c r="C43" i="7" s="1"/>
  <c r="C17" i="7"/>
  <c r="C44" i="7" s="1"/>
  <c r="C18" i="7"/>
  <c r="C45" i="7" s="1"/>
  <c r="C7" i="7"/>
  <c r="C34" i="7" s="1"/>
  <c r="B18" i="7"/>
  <c r="D44" i="7"/>
  <c r="B17" i="7"/>
  <c r="B16" i="7"/>
  <c r="B15" i="7"/>
  <c r="B14" i="7"/>
  <c r="B13" i="7"/>
  <c r="B12" i="7"/>
  <c r="B11" i="7"/>
  <c r="B10" i="7"/>
  <c r="B9" i="7"/>
  <c r="B8" i="7"/>
  <c r="B7" i="7"/>
  <c r="F33" i="7"/>
  <c r="M33" i="7" s="1"/>
  <c r="D33" i="7"/>
  <c r="J33" i="7" s="1"/>
  <c r="L33" i="7" s="1"/>
  <c r="N33" i="7" s="1"/>
  <c r="F32" i="7"/>
  <c r="D31" i="7"/>
  <c r="C38" i="28" l="1"/>
  <c r="C36" i="28"/>
  <c r="C35" i="28"/>
  <c r="I42" i="7"/>
  <c r="S42" i="7" s="1"/>
  <c r="R42" i="7" s="1"/>
  <c r="H42" i="7"/>
  <c r="Q42" i="7" s="1"/>
  <c r="P42" i="7" s="1"/>
  <c r="I41" i="7"/>
  <c r="S41" i="7" s="1"/>
  <c r="R41" i="7" s="1"/>
  <c r="H41" i="7"/>
  <c r="Q41" i="7" s="1"/>
  <c r="P41" i="7" s="1"/>
  <c r="I44" i="7"/>
  <c r="S44" i="7" s="1"/>
  <c r="R44" i="7" s="1"/>
  <c r="H44" i="7"/>
  <c r="Q44" i="7" s="1"/>
  <c r="P44" i="7" s="1"/>
  <c r="I40" i="7"/>
  <c r="S40" i="7" s="1"/>
  <c r="R40" i="7" s="1"/>
  <c r="H40" i="7"/>
  <c r="Q40" i="7" s="1"/>
  <c r="P40" i="7" s="1"/>
  <c r="I38" i="7"/>
  <c r="S38" i="7" s="1"/>
  <c r="R38" i="7" s="1"/>
  <c r="H38" i="7"/>
  <c r="Q38" i="7" s="1"/>
  <c r="P38" i="7" s="1"/>
  <c r="I43" i="7"/>
  <c r="S43" i="7" s="1"/>
  <c r="R43" i="7" s="1"/>
  <c r="H43" i="7"/>
  <c r="Q43" i="7" s="1"/>
  <c r="P43" i="7" s="1"/>
  <c r="I39" i="7"/>
  <c r="S39" i="7" s="1"/>
  <c r="R39" i="7" s="1"/>
  <c r="H39" i="7"/>
  <c r="Q39" i="7" s="1"/>
  <c r="P39" i="7" s="1"/>
  <c r="I35" i="7"/>
  <c r="S35" i="7" s="1"/>
  <c r="R35" i="7" s="1"/>
  <c r="H35" i="7"/>
  <c r="Q35" i="7" s="1"/>
  <c r="P35" i="7" s="1"/>
  <c r="D36" i="7"/>
  <c r="D37" i="7"/>
  <c r="D45" i="7"/>
  <c r="F23" i="7"/>
  <c r="G27" i="7"/>
  <c r="G23" i="7"/>
  <c r="F29" i="7"/>
  <c r="D20" i="7"/>
  <c r="D21" i="7"/>
  <c r="D22" i="7"/>
  <c r="D23" i="7"/>
  <c r="F28" i="7"/>
  <c r="G29" i="7"/>
  <c r="E28" i="7"/>
  <c r="E20" i="7"/>
  <c r="E21" i="7"/>
  <c r="E22" i="7"/>
  <c r="E23" i="7"/>
  <c r="F27" i="7"/>
  <c r="G28" i="7"/>
  <c r="D34" i="7"/>
  <c r="G20" i="7"/>
  <c r="G21" i="7"/>
  <c r="G22" i="7"/>
  <c r="F20" i="7"/>
  <c r="F21" i="7"/>
  <c r="F22" i="7"/>
  <c r="E35" i="7" l="1"/>
  <c r="K35" i="7" s="1"/>
  <c r="J35" i="7" s="1"/>
  <c r="E34" i="7"/>
  <c r="H34" i="7"/>
  <c r="Q34" i="7" s="1"/>
  <c r="I34" i="7"/>
  <c r="S34" i="7" s="1"/>
  <c r="F34" i="7"/>
  <c r="I45" i="7"/>
  <c r="S45" i="7" s="1"/>
  <c r="R45" i="7" s="1"/>
  <c r="H45" i="7"/>
  <c r="Q45" i="7" s="1"/>
  <c r="P45" i="7" s="1"/>
  <c r="I37" i="7"/>
  <c r="S37" i="7" s="1"/>
  <c r="R37" i="7" s="1"/>
  <c r="H37" i="7"/>
  <c r="Q37" i="7" s="1"/>
  <c r="P37" i="7" s="1"/>
  <c r="I36" i="7"/>
  <c r="S36" i="7" s="1"/>
  <c r="R36" i="7" s="1"/>
  <c r="H36" i="7"/>
  <c r="Q36" i="7" s="1"/>
  <c r="P36" i="7" s="1"/>
  <c r="G36" i="7"/>
  <c r="O36" i="7" s="1"/>
  <c r="G40" i="7"/>
  <c r="O40" i="7" s="1"/>
  <c r="G44" i="7"/>
  <c r="O44" i="7" s="1"/>
  <c r="G34" i="7"/>
  <c r="O34" i="7" s="1"/>
  <c r="G37" i="7"/>
  <c r="O37" i="7" s="1"/>
  <c r="G41" i="7"/>
  <c r="O41" i="7" s="1"/>
  <c r="G45" i="7"/>
  <c r="O45" i="7" s="1"/>
  <c r="G43" i="7"/>
  <c r="O43" i="7" s="1"/>
  <c r="G38" i="7"/>
  <c r="O38" i="7" s="1"/>
  <c r="G42" i="7"/>
  <c r="O42" i="7" s="1"/>
  <c r="G39" i="7"/>
  <c r="O39" i="7" s="1"/>
  <c r="G35" i="7"/>
  <c r="O35" i="7" s="1"/>
  <c r="F41" i="7"/>
  <c r="E42" i="7"/>
  <c r="F37" i="7"/>
  <c r="E40" i="7"/>
  <c r="E37" i="7"/>
  <c r="F43" i="7"/>
  <c r="F42" i="7"/>
  <c r="F40" i="7"/>
  <c r="E45" i="7"/>
  <c r="E36" i="7"/>
  <c r="F45" i="7"/>
  <c r="E38" i="7"/>
  <c r="F39" i="7"/>
  <c r="F35" i="7"/>
  <c r="F44" i="7"/>
  <c r="E44" i="7"/>
  <c r="E39" i="7"/>
  <c r="E43" i="7"/>
  <c r="E41" i="7"/>
  <c r="F38" i="7"/>
  <c r="F36" i="7"/>
  <c r="E31" i="27"/>
  <c r="E29" i="27"/>
  <c r="E30" i="27"/>
  <c r="E56" i="7" l="1"/>
  <c r="R34" i="7"/>
  <c r="I49" i="7" s="1"/>
  <c r="P34" i="7"/>
  <c r="H49" i="7" s="1"/>
  <c r="K34" i="7"/>
  <c r="M38" i="7"/>
  <c r="L38" i="7" s="1"/>
  <c r="N35" i="7"/>
  <c r="K38" i="7"/>
  <c r="J38" i="7" s="1"/>
  <c r="M42" i="7"/>
  <c r="L42" i="7" s="1"/>
  <c r="N42" i="7"/>
  <c r="N40" i="7"/>
  <c r="K41" i="7"/>
  <c r="J41" i="7" s="1"/>
  <c r="N34" i="7"/>
  <c r="M44" i="7"/>
  <c r="L44" i="7" s="1"/>
  <c r="N43" i="7"/>
  <c r="N38" i="7"/>
  <c r="N41" i="7"/>
  <c r="K40" i="7"/>
  <c r="J40" i="7" s="1"/>
  <c r="N37" i="7"/>
  <c r="M36" i="7"/>
  <c r="L36" i="7" s="1"/>
  <c r="M34" i="7"/>
  <c r="N36" i="7"/>
  <c r="K37" i="7"/>
  <c r="J37" i="7" s="1"/>
  <c r="K43" i="7"/>
  <c r="J43" i="7" s="1"/>
  <c r="M35" i="7"/>
  <c r="L35" i="7" s="1"/>
  <c r="M45" i="7"/>
  <c r="L45" i="7" s="1"/>
  <c r="K45" i="7"/>
  <c r="J45" i="7" s="1"/>
  <c r="M43" i="7"/>
  <c r="L43" i="7" s="1"/>
  <c r="M37" i="7"/>
  <c r="L37" i="7" s="1"/>
  <c r="N39" i="7"/>
  <c r="K39" i="7"/>
  <c r="J39" i="7" s="1"/>
  <c r="K44" i="7"/>
  <c r="J44" i="7" s="1"/>
  <c r="M39" i="7"/>
  <c r="L39" i="7" s="1"/>
  <c r="K36" i="7"/>
  <c r="J36" i="7" s="1"/>
  <c r="M40" i="7"/>
  <c r="L40" i="7" s="1"/>
  <c r="N45" i="7"/>
  <c r="K42" i="7"/>
  <c r="J42" i="7" s="1"/>
  <c r="N44" i="7"/>
  <c r="M41" i="7"/>
  <c r="L41" i="7" s="1"/>
  <c r="I48" i="7" l="1"/>
  <c r="I50" i="7"/>
  <c r="H48" i="7"/>
  <c r="H50" i="7"/>
  <c r="L34" i="7"/>
  <c r="F48" i="7" s="1"/>
  <c r="J34" i="7"/>
  <c r="E48" i="7" s="1"/>
  <c r="G50" i="7"/>
  <c r="G48" i="7"/>
  <c r="G49" i="7"/>
  <c r="E50" i="7" l="1"/>
  <c r="E49" i="7"/>
  <c r="F49" i="7"/>
  <c r="F50" i="7"/>
  <c r="D71" i="7" l="1"/>
  <c r="D72" i="7"/>
  <c r="D70" i="7"/>
  <c r="D69" i="7"/>
  <c r="F107" i="27" l="1"/>
  <c r="F108" i="27"/>
  <c r="F109" i="27"/>
  <c r="F117" i="27"/>
  <c r="F114" i="27"/>
  <c r="F115" i="27"/>
  <c r="F112" i="27"/>
  <c r="F111" i="27"/>
  <c r="F116" i="27"/>
  <c r="F110" i="27"/>
  <c r="F113" i="27"/>
  <c r="D13" i="28" l="1"/>
  <c r="E94" i="7" s="1"/>
  <c r="D15" i="28"/>
  <c r="E67" i="7" s="1"/>
  <c r="D14" i="28"/>
  <c r="E66" i="7" s="1"/>
  <c r="D7" i="28"/>
  <c r="E59" i="7" s="1"/>
  <c r="D11" i="28"/>
  <c r="E92" i="7" s="1"/>
  <c r="D8" i="28"/>
  <c r="E60" i="7" s="1"/>
  <c r="D10" i="28"/>
  <c r="E91" i="7" s="1"/>
  <c r="D12" i="28"/>
  <c r="E64" i="7" s="1"/>
  <c r="D6" i="28"/>
  <c r="E87" i="7" s="1"/>
  <c r="E61" i="7"/>
  <c r="D5" i="28"/>
  <c r="E89" i="7"/>
  <c r="E65" i="7"/>
  <c r="F134" i="27"/>
  <c r="F131" i="27"/>
  <c r="F133" i="27"/>
  <c r="F132" i="27"/>
  <c r="E63" i="7" l="1"/>
  <c r="E62" i="7"/>
  <c r="E58" i="7"/>
  <c r="D18" i="28"/>
  <c r="E93" i="7"/>
  <c r="E88" i="7"/>
  <c r="E96" i="7"/>
  <c r="E90" i="7"/>
  <c r="B29" i="28"/>
  <c r="D21" i="28"/>
  <c r="D19" i="28"/>
  <c r="D20" i="28"/>
  <c r="E57" i="7"/>
  <c r="E86" i="7"/>
  <c r="C28" i="28" l="1"/>
  <c r="C27" i="28"/>
  <c r="E100" i="7"/>
  <c r="E99" i="7"/>
  <c r="E98" i="7"/>
  <c r="E101" i="7"/>
  <c r="E70" i="7"/>
  <c r="E71" i="7"/>
  <c r="E72" i="7"/>
  <c r="E69" i="7"/>
  <c r="E76" i="7"/>
  <c r="E78" i="7"/>
  <c r="E77" i="7"/>
  <c r="C29" i="28"/>
  <c r="F57" i="7" l="1"/>
  <c r="H57" i="7" s="1"/>
  <c r="G57" i="7" s="1"/>
  <c r="F59" i="7"/>
  <c r="H59" i="7" s="1"/>
  <c r="G59" i="7" s="1"/>
  <c r="F67" i="7"/>
  <c r="H67" i="7" s="1"/>
  <c r="G67" i="7" s="1"/>
  <c r="F65" i="7"/>
  <c r="H65" i="7" s="1"/>
  <c r="G65" i="7" s="1"/>
  <c r="F62" i="7"/>
  <c r="H62" i="7" s="1"/>
  <c r="G62" i="7" s="1"/>
  <c r="F63" i="7"/>
  <c r="H63" i="7" s="1"/>
  <c r="G63" i="7" s="1"/>
  <c r="F66" i="7"/>
  <c r="H66" i="7" s="1"/>
  <c r="G66" i="7" s="1"/>
  <c r="F64" i="7"/>
  <c r="H64" i="7" s="1"/>
  <c r="G64" i="7" s="1"/>
  <c r="F56" i="7"/>
  <c r="H56" i="7" s="1"/>
  <c r="F61" i="7"/>
  <c r="H61" i="7" s="1"/>
  <c r="G61" i="7" s="1"/>
  <c r="F58" i="7"/>
  <c r="H58" i="7" s="1"/>
  <c r="G58" i="7" s="1"/>
  <c r="F60" i="7"/>
  <c r="H60" i="7" s="1"/>
  <c r="G60" i="7" s="1"/>
  <c r="G56" i="7" l="1"/>
  <c r="I77" i="7" s="1"/>
  <c r="I76" i="7" l="1"/>
  <c r="I58" i="7" s="1"/>
  <c r="I78" i="7"/>
  <c r="I56" i="7" l="1"/>
  <c r="I67" i="7"/>
  <c r="I64" i="7"/>
  <c r="I62" i="7"/>
  <c r="I61" i="7"/>
  <c r="I65" i="7"/>
  <c r="I66" i="7"/>
  <c r="I57" i="7"/>
  <c r="I60" i="7"/>
  <c r="I63" i="7"/>
  <c r="I59" i="7"/>
</calcChain>
</file>

<file path=xl/sharedStrings.xml><?xml version="1.0" encoding="utf-8"?>
<sst xmlns="http://schemas.openxmlformats.org/spreadsheetml/2006/main" count="291" uniqueCount="146">
  <si>
    <t>EQUIPO</t>
  </si>
  <si>
    <t>POTENCIA (HP)</t>
  </si>
  <si>
    <t>TIEMPO DE OPERACIÓN (horas/día)</t>
  </si>
  <si>
    <t>CONSUMO (kWh/día)</t>
  </si>
  <si>
    <t>USO FINAL DE ENERGÍA</t>
  </si>
  <si>
    <t>Mes</t>
  </si>
  <si>
    <t>(kWh)</t>
  </si>
  <si>
    <t xml:space="preserve">Energía Eléctrica </t>
  </si>
  <si>
    <t>Consumo de energéticos mas representativos</t>
  </si>
  <si>
    <t>Promedio</t>
  </si>
  <si>
    <t>Desviación Estándar</t>
  </si>
  <si>
    <t>Maximo</t>
  </si>
  <si>
    <t xml:space="preserve">Minimo </t>
  </si>
  <si>
    <t>SITUACIÓN ACTUAL</t>
  </si>
  <si>
    <t>Pendiente  (m)</t>
  </si>
  <si>
    <t>Intercepto (b)</t>
  </si>
  <si>
    <t>Coeficiente de Correlación (R2)</t>
  </si>
  <si>
    <t>Producción Meta</t>
  </si>
  <si>
    <t>Energía Eléctrica Meta</t>
  </si>
  <si>
    <t>ÁREA O PROCESO</t>
  </si>
  <si>
    <t>CANTIDAD</t>
  </si>
  <si>
    <t>POTENCIA TOTAL (kW)</t>
  </si>
  <si>
    <t>Inicio</t>
  </si>
  <si>
    <t>Máximo</t>
  </si>
  <si>
    <t>Mínimo</t>
  </si>
  <si>
    <t>Ton</t>
  </si>
  <si>
    <t>kWh</t>
  </si>
  <si>
    <t>ACPM</t>
  </si>
  <si>
    <t>MJ</t>
  </si>
  <si>
    <t>MES</t>
  </si>
  <si>
    <t>TOTAL</t>
  </si>
  <si>
    <t xml:space="preserve">Observaciones </t>
  </si>
  <si>
    <t xml:space="preserve">Poder calorifico </t>
  </si>
  <si>
    <t xml:space="preserve">Fuente [1] </t>
  </si>
  <si>
    <t>http://www.upme.gov.co/Calculadora_Emisiones/aplicacion/calculadora.html</t>
  </si>
  <si>
    <t xml:space="preserve">Factor de conversión </t>
  </si>
  <si>
    <t>Fuente [2]</t>
  </si>
  <si>
    <t>http://www.convertworld.com/es/energia/</t>
  </si>
  <si>
    <t>Galones</t>
  </si>
  <si>
    <t xml:space="preserve">Relacion </t>
  </si>
  <si>
    <t>Densidad</t>
  </si>
  <si>
    <t>Conversion</t>
  </si>
  <si>
    <t xml:space="preserve">Litros </t>
  </si>
  <si>
    <t>Fuente [5]</t>
  </si>
  <si>
    <t>https://www.google.com.co/webhp?sourceid=chrome-instant&amp;ion=1&amp;espv=2&amp;ie=UTF-8#q=galones+a+litros&amp;*</t>
  </si>
  <si>
    <t>Fuente [6]</t>
  </si>
  <si>
    <t xml:space="preserve">TOTAL </t>
  </si>
  <si>
    <t xml:space="preserve">Energia electrica </t>
  </si>
  <si>
    <t xml:space="preserve">MATRIZ ENERGETICA </t>
  </si>
  <si>
    <t xml:space="preserve">Energético </t>
  </si>
  <si>
    <t>%</t>
  </si>
  <si>
    <t xml:space="preserve">MATRIZ COSTOS ENERGETICOS  </t>
  </si>
  <si>
    <t>$ Pesos</t>
  </si>
  <si>
    <t>Produccion</t>
  </si>
  <si>
    <t xml:space="preserve">Consumo total real  </t>
  </si>
  <si>
    <t xml:space="preserve">Consumo total teorico  </t>
  </si>
  <si>
    <t xml:space="preserve">TEORICO </t>
  </si>
  <si>
    <t>informe CAR</t>
  </si>
  <si>
    <t>Energía total Meta</t>
  </si>
  <si>
    <t>Energía total teorica</t>
  </si>
  <si>
    <t xml:space="preserve">Energía Vs Producción </t>
  </si>
  <si>
    <t xml:space="preserve">Producción </t>
  </si>
  <si>
    <t>Gasolina</t>
  </si>
  <si>
    <t>Gal</t>
  </si>
  <si>
    <t>Fuente [3]</t>
  </si>
  <si>
    <t>Precio [7]</t>
  </si>
  <si>
    <t>Etanol</t>
  </si>
  <si>
    <t>Fuente [4]</t>
  </si>
  <si>
    <t>http://www.upme.gov.co/generadorconsultas/Consulta_Series.aspx?idModulo=3&amp;tipoSerie=135&amp;fechainicial=01/01/2010&amp;fechafinal=31/12/2016</t>
  </si>
  <si>
    <t>Biomasa</t>
  </si>
  <si>
    <t xml:space="preserve">Gasolina </t>
  </si>
  <si>
    <t xml:space="preserve">Consumos Teoricos </t>
  </si>
  <si>
    <t xml:space="preserve">Carbón </t>
  </si>
  <si>
    <t xml:space="preserve">Biomasa </t>
  </si>
  <si>
    <t>ton</t>
  </si>
  <si>
    <t>CAPACIDAD (ton/ciclo o quema)</t>
  </si>
  <si>
    <t>Retroexcavadora pajarita</t>
  </si>
  <si>
    <t>Retroexcavadora oruga</t>
  </si>
  <si>
    <t>cargador</t>
  </si>
  <si>
    <t>Extracción</t>
  </si>
  <si>
    <t>Poder calorifico MJ/kg</t>
  </si>
  <si>
    <t>Consumo (Ton/mes)</t>
  </si>
  <si>
    <t>DATOS GENERALES DE LA EMPRESA</t>
  </si>
  <si>
    <t>Suma</t>
  </si>
  <si>
    <t>Costo total</t>
  </si>
  <si>
    <t xml:space="preserve">Precio </t>
  </si>
  <si>
    <t>Precio</t>
  </si>
  <si>
    <t>Empresa</t>
  </si>
  <si>
    <t>CODENSA</t>
  </si>
  <si>
    <t>http://www.sipg.gov.co/sipg/documentos/estudios_recientes/Informe_Final_CTL.pdf</t>
  </si>
  <si>
    <t xml:space="preserve">BioACPM </t>
  </si>
  <si>
    <t>kg/litro</t>
  </si>
  <si>
    <t>MJ/kg</t>
  </si>
  <si>
    <t>Fuente [7]</t>
  </si>
  <si>
    <t>http://www.upme.gov.co/generadorconsultas/Consulta_Series.aspx?idModulo=3&amp;tipoSerie=136&amp;fechainicial=01/01/2010&amp;fechafinal=31/12/2016</t>
  </si>
  <si>
    <t>PRODUCCIÓN</t>
  </si>
  <si>
    <t>CONSUMOS ENEGÉTICOS (kWh)</t>
  </si>
  <si>
    <t>ENERGÍA ELÉCTRICA</t>
  </si>
  <si>
    <t>GASOLINA</t>
  </si>
  <si>
    <t>POTENCIA (W)</t>
  </si>
  <si>
    <t>Días trabajados en el mes</t>
  </si>
  <si>
    <t>Consumo Factura mensual (kWh)</t>
  </si>
  <si>
    <t>Error del inventario</t>
  </si>
  <si>
    <t>Nota</t>
  </si>
  <si>
    <t>El error del inventario debería estar alrededor de +/- 10%</t>
  </si>
  <si>
    <t>Etiquetas de fila</t>
  </si>
  <si>
    <t>Suma de Campo2</t>
  </si>
  <si>
    <t>Suma de CONSUMO (kWh/día)</t>
  </si>
  <si>
    <t>(en blanco)</t>
  </si>
  <si>
    <t>Total general</t>
  </si>
  <si>
    <t>NIT</t>
  </si>
  <si>
    <t>CIIU</t>
  </si>
  <si>
    <t>Fabricación de materiales de arcilla para la construcción</t>
  </si>
  <si>
    <t>CARGO</t>
  </si>
  <si>
    <t>ORGANIZACIÓN DE LA INSTITUCIÓN</t>
  </si>
  <si>
    <t>NUMERO DE TRABAJADORES</t>
  </si>
  <si>
    <t>HORARIO LABORAL</t>
  </si>
  <si>
    <t>DE</t>
  </si>
  <si>
    <t>AM</t>
  </si>
  <si>
    <t>PM</t>
  </si>
  <si>
    <t>A</t>
  </si>
  <si>
    <t>TURNO 1</t>
  </si>
  <si>
    <t>X</t>
  </si>
  <si>
    <t>TURNO 2</t>
  </si>
  <si>
    <t>TURNO 3</t>
  </si>
  <si>
    <t>TURNO 4</t>
  </si>
  <si>
    <t>DÍAS DE TRABAJO AL MES</t>
  </si>
  <si>
    <t>RAZÓN SOCIAL</t>
  </si>
  <si>
    <t>ACTIVIDAD ECONÓMICA</t>
  </si>
  <si>
    <t>DIRECCIÓN</t>
  </si>
  <si>
    <t>CIUDAD</t>
  </si>
  <si>
    <t>CONTACTO DE VISITA</t>
  </si>
  <si>
    <t>WEB COMPAÑÍA</t>
  </si>
  <si>
    <t>TEL</t>
  </si>
  <si>
    <t>MÓVIL</t>
  </si>
  <si>
    <t>DEPARTAMENTO</t>
  </si>
  <si>
    <t>EMAIL CONTACTO</t>
  </si>
  <si>
    <t>INSTRUCCIONES BÁSICAS</t>
  </si>
  <si>
    <t xml:space="preserve">GAS NATURAL </t>
  </si>
  <si>
    <t>M3</t>
  </si>
  <si>
    <t xml:space="preserve">Empresa </t>
  </si>
  <si>
    <t>MJ/m3</t>
  </si>
  <si>
    <t>VANTI</t>
  </si>
  <si>
    <t xml:space="preserve">1. Recuerde que en la  hoja de consumos y producción usted deberá  introducir los datos consolidados y a  paratir de allí se generaran las herramientas de caracterización energética </t>
  </si>
  <si>
    <t>3. La carcaterización energétia siempre inicia con una contextualización de  la organización, sus áreas  y procesos .</t>
  </si>
  <si>
    <t>2. Esta herramienta servira para que usted avance en la  carcaterización energética de su organización, sin embargo , en lo posible se recomienda ajustarla  a su organizacion, recuerde además  que  los diagramas o  gráficos  solos no dicen nada, siempre deben estar  acompañados de un análisis.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</si>
</sst>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4" formatCode="_-&quot;$&quot;* #,##0.00_-;\-&quot;$&quot;* #,##0.00_-;_-&quot;$&quot;* &quot;-&quot;??_-;_-@_-"/>
    <numFmt numFmtId="164" formatCode="_-&quot;$&quot;\ * #,##0.00_-;\-&quot;$&quot;\ * #,##0.00_-;_-&quot;$&quot;\ * &quot;-&quot;??_-;_-@_-"/>
    <numFmt numFmtId="165" formatCode="_(* #,##0.00_);_(* \(#,##0.00\);_(* &quot;-&quot;??_);_(@_)"/>
    <numFmt numFmtId="166" formatCode="0.0000"/>
    <numFmt numFmtId="167" formatCode="0.0"/>
    <numFmt numFmtId="168" formatCode="#,##0.0"/>
    <numFmt numFmtId="170" formatCode="0.0%"/>
    <numFmt numFmtId="171" formatCode="_(&quot;$&quot;\ * #,##0_);_(&quot;$&quot;\ * \(#,##0\);_(&quot;$&quot;\ * &quot;-&quot;??_);_(@_)"/>
    <numFmt numFmtId="172" formatCode="_-&quot;$&quot;\ * #,##0_-;\-&quot;$&quot;\ * #,##0_-;_-&quot;$&quot;\ * &quot;-&quot;??_-;_-@_-"/>
    <numFmt numFmtId="173" formatCode="[$$-240A]\ #,##0"/>
  </numFmts>
  <fonts count="20">
    <font>
      <sz val="11"/>
      <color theme="1"/>
      <name val="Calibri"/>
      <family val="2"/>
      <scheme val="minor"/>
    </font>
    <font>
      <sz val="10"/>
      <name val="Arial"/>
      <family val="2"/>
    </font>
    <font>
      <sz val="14"/>
      <name val="Calibri 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u/>
      <sz val="10"/>
      <color theme="10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color rgb="FF000000"/>
      <name val="Arial"/>
      <family val="2"/>
    </font>
    <font>
      <b/>
      <sz val="20"/>
      <color theme="1"/>
      <name val="Calibri"/>
      <family val="2"/>
      <scheme val="minor"/>
    </font>
    <font>
      <u/>
      <sz val="10"/>
      <color theme="10"/>
      <name val="Calibri"/>
      <family val="2"/>
    </font>
    <font>
      <sz val="10"/>
      <name val="Trebuchet MS"/>
      <family val="2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FF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2">
    <xf numFmtId="173" fontId="0" fillId="0" borderId="0"/>
    <xf numFmtId="173" fontId="4" fillId="0" borderId="0" applyNumberFormat="0" applyFill="0" applyBorder="0" applyAlignment="0" applyProtection="0">
      <alignment vertical="top"/>
      <protection locked="0"/>
    </xf>
    <xf numFmtId="173" fontId="3" fillId="0" borderId="0"/>
    <xf numFmtId="173" fontId="1" fillId="0" borderId="0"/>
    <xf numFmtId="173" fontId="1" fillId="0" borderId="0"/>
    <xf numFmtId="9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173" fontId="15" fillId="0" borderId="0" applyNumberFormat="0" applyFill="0" applyBorder="0" applyAlignment="0" applyProtection="0"/>
    <xf numFmtId="173" fontId="16" fillId="0" borderId="0"/>
    <xf numFmtId="173" fontId="1" fillId="0" borderId="0"/>
    <xf numFmtId="173" fontId="4" fillId="0" borderId="0" applyNumberFormat="0" applyFill="0" applyBorder="0" applyAlignment="0" applyProtection="0">
      <alignment vertical="top"/>
      <protection locked="0"/>
    </xf>
  </cellStyleXfs>
  <cellXfs count="211">
    <xf numFmtId="173" fontId="0" fillId="0" borderId="0" xfId="0"/>
    <xf numFmtId="168" fontId="0" fillId="0" borderId="0" xfId="0" applyNumberFormat="1"/>
    <xf numFmtId="173" fontId="0" fillId="2" borderId="0" xfId="0" applyFill="1"/>
    <xf numFmtId="173" fontId="0" fillId="0" borderId="0" xfId="0" applyProtection="1">
      <protection hidden="1"/>
    </xf>
    <xf numFmtId="173" fontId="9" fillId="0" borderId="0" xfId="0" applyFont="1" applyProtection="1">
      <protection hidden="1"/>
    </xf>
    <xf numFmtId="173" fontId="5" fillId="4" borderId="1" xfId="0" applyFont="1" applyFill="1" applyBorder="1" applyAlignment="1" applyProtection="1">
      <alignment horizontal="center"/>
      <protection locked="0" hidden="1"/>
    </xf>
    <xf numFmtId="173" fontId="0" fillId="0" borderId="0" xfId="0" applyProtection="1">
      <protection locked="0" hidden="1"/>
    </xf>
    <xf numFmtId="173" fontId="0" fillId="4" borderId="1" xfId="0" applyFill="1" applyBorder="1" applyProtection="1">
      <protection locked="0" hidden="1"/>
    </xf>
    <xf numFmtId="17" fontId="0" fillId="4" borderId="1" xfId="0" applyNumberFormat="1" applyFill="1" applyBorder="1" applyProtection="1">
      <protection locked="0" hidden="1"/>
    </xf>
    <xf numFmtId="173" fontId="0" fillId="5" borderId="1" xfId="0" applyFill="1" applyBorder="1" applyProtection="1">
      <protection locked="0" hidden="1"/>
    </xf>
    <xf numFmtId="168" fontId="0" fillId="5" borderId="1" xfId="0" applyNumberFormat="1" applyFill="1" applyBorder="1" applyProtection="1">
      <protection locked="0" hidden="1"/>
    </xf>
    <xf numFmtId="2" fontId="0" fillId="0" borderId="0" xfId="0" applyNumberFormat="1" applyProtection="1">
      <protection locked="0" hidden="1"/>
    </xf>
    <xf numFmtId="173" fontId="5" fillId="5" borderId="0" xfId="0" applyFont="1" applyFill="1" applyProtection="1">
      <protection locked="0" hidden="1"/>
    </xf>
    <xf numFmtId="166" fontId="0" fillId="4" borderId="1" xfId="0" applyNumberFormat="1" applyFill="1" applyBorder="1" applyProtection="1">
      <protection locked="0" hidden="1"/>
    </xf>
    <xf numFmtId="2" fontId="0" fillId="4" borderId="1" xfId="0" applyNumberFormat="1" applyFill="1" applyBorder="1" applyProtection="1">
      <protection locked="0" hidden="1"/>
    </xf>
    <xf numFmtId="2" fontId="0" fillId="0" borderId="1" xfId="0" applyNumberFormat="1" applyBorder="1" applyProtection="1">
      <protection locked="0" hidden="1"/>
    </xf>
    <xf numFmtId="167" fontId="0" fillId="0" borderId="1" xfId="0" applyNumberFormat="1" applyBorder="1" applyProtection="1">
      <protection locked="0" hidden="1"/>
    </xf>
    <xf numFmtId="1" fontId="0" fillId="0" borderId="0" xfId="0" applyNumberFormat="1" applyProtection="1">
      <protection locked="0" hidden="1"/>
    </xf>
    <xf numFmtId="3" fontId="0" fillId="0" borderId="0" xfId="0" applyNumberFormat="1"/>
    <xf numFmtId="2" fontId="0" fillId="0" borderId="0" xfId="0" applyNumberFormat="1"/>
    <xf numFmtId="173" fontId="5" fillId="4" borderId="1" xfId="0" applyFont="1" applyFill="1" applyBorder="1" applyAlignment="1" applyProtection="1">
      <alignment horizontal="left"/>
      <protection locked="0" hidden="1"/>
    </xf>
    <xf numFmtId="173" fontId="5" fillId="4" borderId="1" xfId="0" applyFont="1" applyFill="1" applyBorder="1" applyAlignment="1" applyProtection="1">
      <alignment horizontal="center" vertical="center" wrapText="1"/>
      <protection locked="0" hidden="1"/>
    </xf>
    <xf numFmtId="173" fontId="5" fillId="7" borderId="1" xfId="0" applyFont="1" applyFill="1" applyBorder="1" applyAlignment="1">
      <alignment horizontal="center" vertical="center"/>
    </xf>
    <xf numFmtId="173" fontId="5" fillId="7" borderId="1" xfId="0" applyFont="1" applyFill="1" applyBorder="1" applyAlignment="1">
      <alignment horizontal="center"/>
    </xf>
    <xf numFmtId="3" fontId="0" fillId="0" borderId="1" xfId="0" applyNumberFormat="1" applyBorder="1"/>
    <xf numFmtId="173" fontId="5" fillId="0" borderId="0" xfId="0" applyFont="1" applyAlignment="1">
      <alignment horizontal="center"/>
    </xf>
    <xf numFmtId="171" fontId="0" fillId="0" borderId="0" xfId="0" applyNumberFormat="1"/>
    <xf numFmtId="173" fontId="5" fillId="0" borderId="0" xfId="0" applyFont="1" applyAlignment="1">
      <alignment horizontal="center" vertical="center" wrapText="1"/>
    </xf>
    <xf numFmtId="173" fontId="5" fillId="0" borderId="0" xfId="0" applyFont="1" applyAlignment="1" applyProtection="1">
      <alignment vertical="center" wrapText="1"/>
      <protection locked="0" hidden="1"/>
    </xf>
    <xf numFmtId="3" fontId="5" fillId="0" borderId="0" xfId="0" applyNumberFormat="1" applyFont="1" applyAlignment="1" applyProtection="1">
      <alignment horizontal="center"/>
      <protection locked="0" hidden="1"/>
    </xf>
    <xf numFmtId="173" fontId="5" fillId="0" borderId="0" xfId="0" applyFont="1" applyAlignment="1">
      <alignment horizontal="left"/>
    </xf>
    <xf numFmtId="2" fontId="5" fillId="0" borderId="0" xfId="0" applyNumberFormat="1" applyFont="1"/>
    <xf numFmtId="1" fontId="0" fillId="4" borderId="1" xfId="0" applyNumberFormat="1" applyFill="1" applyBorder="1" applyProtection="1">
      <protection locked="0" hidden="1"/>
    </xf>
    <xf numFmtId="1" fontId="0" fillId="0" borderId="1" xfId="0" applyNumberFormat="1" applyBorder="1" applyProtection="1">
      <protection locked="0" hidden="1"/>
    </xf>
    <xf numFmtId="168" fontId="0" fillId="5" borderId="5" xfId="0" applyNumberFormat="1" applyFill="1" applyBorder="1" applyProtection="1">
      <protection locked="0" hidden="1"/>
    </xf>
    <xf numFmtId="168" fontId="0" fillId="0" borderId="0" xfId="0" applyNumberFormat="1" applyProtection="1">
      <protection locked="0" hidden="1"/>
    </xf>
    <xf numFmtId="173" fontId="9" fillId="0" borderId="0" xfId="0" applyFont="1"/>
    <xf numFmtId="3" fontId="0" fillId="0" borderId="1" xfId="0" applyNumberFormat="1" applyBorder="1" applyProtection="1">
      <protection locked="0" hidden="1"/>
    </xf>
    <xf numFmtId="173" fontId="5" fillId="6" borderId="1" xfId="0" applyFont="1" applyFill="1" applyBorder="1" applyAlignment="1" applyProtection="1">
      <alignment horizontal="center" vertical="center" wrapText="1"/>
      <protection locked="0" hidden="1"/>
    </xf>
    <xf numFmtId="173" fontId="5" fillId="6" borderId="1" xfId="0" applyFont="1" applyFill="1" applyBorder="1" applyAlignment="1" applyProtection="1">
      <alignment horizontal="center"/>
      <protection locked="0" hidden="1"/>
    </xf>
    <xf numFmtId="173" fontId="8" fillId="8" borderId="1" xfId="0" applyFont="1" applyFill="1" applyBorder="1" applyAlignment="1">
      <alignment horizontal="center"/>
    </xf>
    <xf numFmtId="173" fontId="4" fillId="3" borderId="3" xfId="1" applyFill="1" applyBorder="1" applyAlignment="1" applyProtection="1">
      <alignment horizontal="center" vertical="center"/>
    </xf>
    <xf numFmtId="166" fontId="0" fillId="0" borderId="0" xfId="0" applyNumberFormat="1" applyProtection="1">
      <protection locked="0" hidden="1"/>
    </xf>
    <xf numFmtId="173" fontId="5" fillId="6" borderId="1" xfId="0" applyFont="1" applyFill="1" applyBorder="1" applyAlignment="1" applyProtection="1">
      <alignment horizontal="center" vertical="center"/>
      <protection locked="0" hidden="1"/>
    </xf>
    <xf numFmtId="173" fontId="0" fillId="0" borderId="1" xfId="0" applyBorder="1" applyProtection="1">
      <protection locked="0" hidden="1"/>
    </xf>
    <xf numFmtId="17" fontId="0" fillId="0" borderId="1" xfId="0" applyNumberFormat="1" applyBorder="1" applyProtection="1">
      <protection locked="0" hidden="1"/>
    </xf>
    <xf numFmtId="168" fontId="0" fillId="0" borderId="1" xfId="0" applyNumberFormat="1" applyBorder="1"/>
    <xf numFmtId="173" fontId="5" fillId="0" borderId="1" xfId="0" applyFont="1" applyBorder="1" applyAlignment="1">
      <alignment horizontal="center" vertical="center"/>
    </xf>
    <xf numFmtId="3" fontId="0" fillId="0" borderId="1" xfId="0" applyNumberFormat="1" applyBorder="1" applyAlignment="1" applyProtection="1">
      <alignment horizontal="center"/>
      <protection locked="0" hidden="1"/>
    </xf>
    <xf numFmtId="173" fontId="5" fillId="0" borderId="0" xfId="0" applyFont="1"/>
    <xf numFmtId="173" fontId="5" fillId="7" borderId="1" xfId="0" applyFont="1" applyFill="1" applyBorder="1" applyAlignment="1">
      <alignment horizontal="center" vertical="center" wrapText="1"/>
    </xf>
    <xf numFmtId="173" fontId="5" fillId="0" borderId="1" xfId="0" applyFont="1" applyBorder="1" applyAlignment="1" applyProtection="1">
      <alignment horizontal="center" vertical="center" wrapText="1"/>
      <protection locked="0" hidden="1"/>
    </xf>
    <xf numFmtId="173" fontId="0" fillId="0" borderId="0" xfId="0" applyAlignment="1">
      <alignment horizontal="center"/>
    </xf>
    <xf numFmtId="173" fontId="0" fillId="0" borderId="0" xfId="0" applyAlignment="1">
      <alignment horizontal="center" vertical="center"/>
    </xf>
    <xf numFmtId="173" fontId="0" fillId="8" borderId="0" xfId="0" applyFill="1" applyAlignment="1">
      <alignment horizontal="center"/>
    </xf>
    <xf numFmtId="3" fontId="0" fillId="0" borderId="0" xfId="0" applyNumberFormat="1" applyAlignment="1" applyProtection="1">
      <alignment horizontal="center"/>
      <protection locked="0"/>
    </xf>
    <xf numFmtId="171" fontId="0" fillId="0" borderId="1" xfId="0" applyNumberFormat="1" applyBorder="1" applyAlignment="1">
      <alignment horizontal="center"/>
    </xf>
    <xf numFmtId="173" fontId="5" fillId="0" borderId="0" xfId="0" applyFont="1" applyAlignment="1" applyProtection="1">
      <alignment horizontal="center" vertical="center" wrapText="1"/>
      <protection locked="0" hidden="1"/>
    </xf>
    <xf numFmtId="3" fontId="0" fillId="0" borderId="0" xfId="0" applyNumberFormat="1" applyAlignment="1" applyProtection="1">
      <alignment horizontal="center"/>
      <protection locked="0" hidden="1"/>
    </xf>
    <xf numFmtId="171" fontId="0" fillId="0" borderId="0" xfId="0" applyNumberFormat="1" applyAlignment="1">
      <alignment horizontal="center"/>
    </xf>
    <xf numFmtId="173" fontId="5" fillId="0" borderId="0" xfId="0" applyFont="1" applyAlignment="1">
      <alignment horizontal="center" vertical="center"/>
    </xf>
    <xf numFmtId="173" fontId="5" fillId="8" borderId="1" xfId="0" applyFont="1" applyFill="1" applyBorder="1" applyAlignment="1">
      <alignment horizontal="center" vertical="center"/>
    </xf>
    <xf numFmtId="173" fontId="5" fillId="0" borderId="1" xfId="0" applyFont="1" applyBorder="1" applyAlignment="1" applyProtection="1">
      <alignment horizontal="center" wrapText="1"/>
      <protection locked="0" hidden="1"/>
    </xf>
    <xf numFmtId="171" fontId="0" fillId="8" borderId="1" xfId="0" applyNumberFormat="1" applyFill="1" applyBorder="1" applyAlignment="1">
      <alignment horizontal="center"/>
    </xf>
    <xf numFmtId="3" fontId="0" fillId="0" borderId="8" xfId="0" applyNumberFormat="1" applyBorder="1" applyAlignment="1">
      <alignment horizontal="center"/>
    </xf>
    <xf numFmtId="2" fontId="5" fillId="0" borderId="5" xfId="0" applyNumberFormat="1" applyFont="1" applyBorder="1"/>
    <xf numFmtId="2" fontId="0" fillId="8" borderId="1" xfId="0" applyNumberFormat="1" applyFill="1" applyBorder="1"/>
    <xf numFmtId="2" fontId="4" fillId="0" borderId="1" xfId="1" applyNumberFormat="1" applyFill="1" applyBorder="1" applyAlignment="1" applyProtection="1">
      <alignment vertical="center" wrapText="1"/>
    </xf>
    <xf numFmtId="2" fontId="0" fillId="0" borderId="1" xfId="0" applyNumberFormat="1" applyBorder="1" applyAlignment="1">
      <alignment vertical="center"/>
    </xf>
    <xf numFmtId="173" fontId="0" fillId="0" borderId="1" xfId="0" applyBorder="1" applyAlignment="1">
      <alignment vertical="center"/>
    </xf>
    <xf numFmtId="3" fontId="0" fillId="8" borderId="10" xfId="0" applyNumberFormat="1" applyFill="1" applyBorder="1" applyAlignment="1" applyProtection="1">
      <alignment horizontal="center"/>
      <protection locked="0"/>
    </xf>
    <xf numFmtId="17" fontId="3" fillId="8" borderId="10" xfId="2" applyNumberFormat="1" applyFill="1" applyBorder="1" applyAlignment="1">
      <alignment horizontal="center"/>
    </xf>
    <xf numFmtId="173" fontId="5" fillId="7" borderId="7" xfId="0" applyFont="1" applyFill="1" applyBorder="1" applyAlignment="1">
      <alignment horizontal="center" vertical="center"/>
    </xf>
    <xf numFmtId="173" fontId="5" fillId="7" borderId="5" xfId="0" applyFont="1" applyFill="1" applyBorder="1" applyAlignment="1">
      <alignment horizontal="center" vertical="center"/>
    </xf>
    <xf numFmtId="17" fontId="3" fillId="8" borderId="1" xfId="2" applyNumberFormat="1" applyFill="1" applyBorder="1" applyAlignment="1">
      <alignment horizontal="center" vertical="center"/>
    </xf>
    <xf numFmtId="2" fontId="0" fillId="8" borderId="1" xfId="0" applyNumberFormat="1" applyFill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173" fontId="0" fillId="0" borderId="1" xfId="0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173" fontId="5" fillId="8" borderId="1" xfId="0" applyFont="1" applyFill="1" applyBorder="1" applyAlignment="1">
      <alignment horizontal="center"/>
    </xf>
    <xf numFmtId="3" fontId="0" fillId="0" borderId="1" xfId="0" applyNumberFormat="1" applyBorder="1" applyAlignment="1">
      <alignment horizontal="center"/>
    </xf>
    <xf numFmtId="173" fontId="10" fillId="0" borderId="0" xfId="0" applyFont="1" applyAlignment="1">
      <alignment horizontal="center" vertical="center"/>
    </xf>
    <xf numFmtId="165" fontId="10" fillId="0" borderId="0" xfId="0" applyNumberFormat="1" applyFont="1" applyAlignment="1">
      <alignment horizontal="center" vertical="center"/>
    </xf>
    <xf numFmtId="17" fontId="0" fillId="0" borderId="1" xfId="2" applyNumberFormat="1" applyFont="1" applyBorder="1" applyAlignment="1">
      <alignment horizontal="center" vertical="center"/>
    </xf>
    <xf numFmtId="4" fontId="0" fillId="0" borderId="0" xfId="0" applyNumberFormat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173" fontId="2" fillId="0" borderId="0" xfId="0" applyFont="1" applyAlignment="1">
      <alignment horizontal="center" vertical="center"/>
    </xf>
    <xf numFmtId="9" fontId="0" fillId="0" borderId="1" xfId="5" applyFont="1" applyBorder="1" applyAlignment="1">
      <alignment horizontal="center" vertical="center"/>
    </xf>
    <xf numFmtId="3" fontId="5" fillId="0" borderId="0" xfId="0" applyNumberFormat="1" applyFont="1" applyAlignment="1" applyProtection="1">
      <alignment horizontal="center" vertical="center"/>
      <protection locked="0" hidden="1"/>
    </xf>
    <xf numFmtId="170" fontId="0" fillId="0" borderId="1" xfId="5" applyNumberFormat="1" applyFont="1" applyBorder="1" applyAlignment="1">
      <alignment horizontal="center" vertical="center"/>
    </xf>
    <xf numFmtId="173" fontId="3" fillId="0" borderId="0" xfId="0" applyFont="1"/>
    <xf numFmtId="173" fontId="12" fillId="8" borderId="1" xfId="0" applyFont="1" applyFill="1" applyBorder="1" applyAlignment="1">
      <alignment horizontal="center" vertical="center" wrapText="1"/>
    </xf>
    <xf numFmtId="173" fontId="12" fillId="8" borderId="1" xfId="0" applyFont="1" applyFill="1" applyBorder="1" applyAlignment="1">
      <alignment horizontal="center" vertical="center"/>
    </xf>
    <xf numFmtId="10" fontId="0" fillId="0" borderId="0" xfId="0" applyNumberFormat="1"/>
    <xf numFmtId="170" fontId="0" fillId="0" borderId="0" xfId="5" applyNumberFormat="1" applyFont="1" applyBorder="1" applyAlignment="1">
      <alignment horizontal="center"/>
    </xf>
    <xf numFmtId="173" fontId="0" fillId="0" borderId="0" xfId="0" pivotButton="1"/>
    <xf numFmtId="2" fontId="7" fillId="2" borderId="1" xfId="2" applyNumberFormat="1" applyFont="1" applyFill="1" applyBorder="1" applyAlignment="1">
      <alignment horizontal="center"/>
    </xf>
    <xf numFmtId="9" fontId="3" fillId="0" borderId="1" xfId="5" applyFont="1" applyBorder="1" applyAlignment="1">
      <alignment horizontal="center"/>
    </xf>
    <xf numFmtId="173" fontId="3" fillId="0" borderId="0" xfId="0" applyFont="1" applyAlignment="1">
      <alignment horizontal="center" vertical="center" wrapText="1"/>
    </xf>
    <xf numFmtId="173" fontId="3" fillId="2" borderId="0" xfId="0" applyFont="1" applyFill="1"/>
    <xf numFmtId="173" fontId="6" fillId="7" borderId="2" xfId="4" applyFont="1" applyFill="1" applyBorder="1" applyAlignment="1">
      <alignment horizontal="center" vertical="center" wrapText="1"/>
    </xf>
    <xf numFmtId="173" fontId="6" fillId="7" borderId="4" xfId="4" applyFont="1" applyFill="1" applyBorder="1" applyAlignment="1">
      <alignment horizontal="center" vertical="center" wrapText="1"/>
    </xf>
    <xf numFmtId="173" fontId="6" fillId="7" borderId="10" xfId="4" applyFont="1" applyFill="1" applyBorder="1" applyAlignment="1">
      <alignment horizontal="center" vertical="center" wrapText="1"/>
    </xf>
    <xf numFmtId="173" fontId="8" fillId="0" borderId="0" xfId="0" applyFont="1"/>
    <xf numFmtId="173" fontId="0" fillId="7" borderId="1" xfId="0" applyFill="1" applyBorder="1" applyAlignment="1">
      <alignment horizontal="center" vertical="center"/>
    </xf>
    <xf numFmtId="3" fontId="0" fillId="0" borderId="1" xfId="0" applyNumberFormat="1" applyBorder="1" applyAlignment="1" applyProtection="1">
      <alignment horizontal="center" vertical="center"/>
      <protection locked="0" hidden="1"/>
    </xf>
    <xf numFmtId="173" fontId="7" fillId="8" borderId="1" xfId="0" applyFont="1" applyFill="1" applyBorder="1" applyAlignment="1">
      <alignment horizontal="center"/>
    </xf>
    <xf numFmtId="173" fontId="0" fillId="2" borderId="0" xfId="0" applyFill="1" applyAlignment="1">
      <alignment horizontal="center" vertical="center"/>
    </xf>
    <xf numFmtId="173" fontId="0" fillId="2" borderId="0" xfId="0" applyFill="1" applyAlignment="1">
      <alignment horizontal="center"/>
    </xf>
    <xf numFmtId="173" fontId="11" fillId="2" borderId="1" xfId="0" applyFont="1" applyFill="1" applyBorder="1" applyAlignment="1">
      <alignment horizontal="center" vertical="center"/>
    </xf>
    <xf numFmtId="173" fontId="12" fillId="2" borderId="1" xfId="0" applyFont="1" applyFill="1" applyBorder="1" applyAlignment="1">
      <alignment horizontal="center" vertical="center"/>
    </xf>
    <xf numFmtId="173" fontId="11" fillId="0" borderId="1" xfId="0" applyFont="1" applyBorder="1" applyAlignment="1">
      <alignment horizontal="center" vertical="center"/>
    </xf>
    <xf numFmtId="173" fontId="11" fillId="11" borderId="1" xfId="0" applyFont="1" applyFill="1" applyBorder="1" applyAlignment="1">
      <alignment horizontal="center" vertical="center"/>
    </xf>
    <xf numFmtId="173" fontId="11" fillId="11" borderId="1" xfId="0" applyFont="1" applyFill="1" applyBorder="1" applyAlignment="1">
      <alignment horizontal="center" vertical="center" wrapText="1"/>
    </xf>
    <xf numFmtId="173" fontId="12" fillId="11" borderId="1" xfId="0" applyFont="1" applyFill="1" applyBorder="1" applyAlignment="1">
      <alignment horizontal="center" vertical="center" wrapText="1"/>
    </xf>
    <xf numFmtId="20" fontId="12" fillId="8" borderId="1" xfId="0" applyNumberFormat="1" applyFont="1" applyFill="1" applyBorder="1" applyAlignment="1">
      <alignment horizontal="center" vertical="center" wrapText="1"/>
    </xf>
    <xf numFmtId="2" fontId="0" fillId="7" borderId="1" xfId="0" applyNumberFormat="1" applyFill="1" applyBorder="1" applyAlignment="1">
      <alignment vertical="center"/>
    </xf>
    <xf numFmtId="173" fontId="0" fillId="7" borderId="1" xfId="0" applyFill="1" applyBorder="1" applyAlignment="1">
      <alignment vertical="center"/>
    </xf>
    <xf numFmtId="2" fontId="0" fillId="7" borderId="1" xfId="0" applyNumberFormat="1" applyFill="1" applyBorder="1" applyAlignment="1">
      <alignment horizontal="center" vertical="center"/>
    </xf>
    <xf numFmtId="2" fontId="0" fillId="2" borderId="1" xfId="0" applyNumberFormat="1" applyFill="1" applyBorder="1" applyAlignment="1">
      <alignment horizontal="center" vertical="center"/>
    </xf>
    <xf numFmtId="173" fontId="0" fillId="2" borderId="1" xfId="0" applyFill="1" applyBorder="1" applyAlignment="1">
      <alignment horizontal="center" vertical="center"/>
    </xf>
    <xf numFmtId="0" fontId="12" fillId="8" borderId="1" xfId="0" applyNumberFormat="1" applyFont="1" applyFill="1" applyBorder="1" applyAlignment="1">
      <alignment horizontal="center" vertical="center"/>
    </xf>
    <xf numFmtId="0" fontId="0" fillId="7" borderId="1" xfId="0" applyNumberFormat="1" applyFill="1" applyBorder="1" applyAlignment="1">
      <alignment vertical="center"/>
    </xf>
    <xf numFmtId="0" fontId="0" fillId="2" borderId="1" xfId="0" applyNumberFormat="1" applyFill="1" applyBorder="1" applyAlignment="1">
      <alignment horizontal="center" vertical="center"/>
    </xf>
    <xf numFmtId="1" fontId="0" fillId="0" borderId="0" xfId="0" applyNumberFormat="1"/>
    <xf numFmtId="0" fontId="8" fillId="8" borderId="1" xfId="0" applyNumberFormat="1" applyFont="1" applyFill="1" applyBorder="1" applyAlignment="1">
      <alignment horizontal="center"/>
    </xf>
    <xf numFmtId="1" fontId="8" fillId="8" borderId="1" xfId="0" applyNumberFormat="1" applyFont="1" applyFill="1" applyBorder="1" applyAlignment="1">
      <alignment horizontal="center"/>
    </xf>
    <xf numFmtId="173" fontId="8" fillId="0" borderId="1" xfId="0" applyFont="1" applyBorder="1"/>
    <xf numFmtId="173" fontId="0" fillId="2" borderId="7" xfId="0" applyFill="1" applyBorder="1" applyAlignment="1">
      <alignment horizontal="center" vertical="center"/>
    </xf>
    <xf numFmtId="172" fontId="0" fillId="2" borderId="7" xfId="6" applyNumberFormat="1" applyFont="1" applyFill="1" applyBorder="1" applyAlignment="1">
      <alignment horizontal="center"/>
    </xf>
    <xf numFmtId="171" fontId="0" fillId="2" borderId="1" xfId="0" applyNumberFormat="1" applyFill="1" applyBorder="1" applyAlignment="1">
      <alignment horizontal="center"/>
    </xf>
    <xf numFmtId="17" fontId="0" fillId="2" borderId="1" xfId="0" applyNumberFormat="1" applyFill="1" applyBorder="1" applyAlignment="1">
      <alignment horizontal="center"/>
    </xf>
    <xf numFmtId="3" fontId="3" fillId="2" borderId="1" xfId="2" applyNumberFormat="1" applyFill="1" applyBorder="1" applyAlignment="1" applyProtection="1">
      <alignment horizontal="center" vertical="center"/>
      <protection locked="0"/>
    </xf>
    <xf numFmtId="17" fontId="3" fillId="2" borderId="1" xfId="2" applyNumberFormat="1" applyFill="1" applyBorder="1" applyAlignment="1">
      <alignment horizontal="center"/>
    </xf>
    <xf numFmtId="39" fontId="0" fillId="2" borderId="1" xfId="0" applyNumberFormat="1" applyFill="1" applyBorder="1" applyAlignment="1">
      <alignment horizontal="center"/>
    </xf>
    <xf numFmtId="3" fontId="0" fillId="2" borderId="1" xfId="0" applyNumberFormat="1" applyFill="1" applyBorder="1"/>
    <xf numFmtId="17" fontId="3" fillId="2" borderId="10" xfId="2" applyNumberFormat="1" applyFill="1" applyBorder="1" applyAlignment="1">
      <alignment horizontal="center"/>
    </xf>
    <xf numFmtId="3" fontId="0" fillId="2" borderId="10" xfId="0" applyNumberFormat="1" applyFill="1" applyBorder="1" applyAlignment="1" applyProtection="1">
      <alignment horizontal="center"/>
      <protection locked="0"/>
    </xf>
    <xf numFmtId="3" fontId="0" fillId="2" borderId="8" xfId="0" applyNumberFormat="1" applyFill="1" applyBorder="1" applyAlignment="1">
      <alignment horizontal="center"/>
    </xf>
    <xf numFmtId="17" fontId="3" fillId="2" borderId="1" xfId="2" applyNumberFormat="1" applyFill="1" applyBorder="1" applyAlignment="1">
      <alignment horizontal="center" vertical="center"/>
    </xf>
    <xf numFmtId="3" fontId="0" fillId="2" borderId="5" xfId="0" applyNumberFormat="1" applyFill="1" applyBorder="1" applyAlignment="1">
      <alignment horizontal="center" vertical="center"/>
    </xf>
    <xf numFmtId="17" fontId="3" fillId="2" borderId="1" xfId="2" applyNumberFormat="1" applyFill="1" applyBorder="1"/>
    <xf numFmtId="3" fontId="3" fillId="2" borderId="1" xfId="2" applyNumberFormat="1" applyFill="1" applyBorder="1" applyAlignment="1" applyProtection="1">
      <alignment horizontal="center"/>
      <protection locked="0"/>
    </xf>
    <xf numFmtId="0" fontId="3" fillId="7" borderId="1" xfId="0" applyNumberFormat="1" applyFont="1" applyFill="1" applyBorder="1" applyAlignment="1">
      <alignment horizontal="center"/>
    </xf>
    <xf numFmtId="173" fontId="0" fillId="0" borderId="0" xfId="0" applyAlignment="1">
      <alignment horizontal="left"/>
    </xf>
    <xf numFmtId="173" fontId="19" fillId="8" borderId="1" xfId="2" applyFont="1" applyFill="1" applyBorder="1"/>
    <xf numFmtId="173" fontId="19" fillId="8" borderId="1" xfId="3" applyFont="1" applyFill="1" applyBorder="1"/>
    <xf numFmtId="173" fontId="19" fillId="8" borderId="1" xfId="3" applyFont="1" applyFill="1" applyBorder="1" applyAlignment="1">
      <alignment horizontal="center"/>
    </xf>
    <xf numFmtId="0" fontId="19" fillId="8" borderId="1" xfId="3" applyNumberFormat="1" applyFont="1" applyFill="1" applyBorder="1" applyAlignment="1">
      <alignment horizontal="center"/>
    </xf>
    <xf numFmtId="171" fontId="3" fillId="2" borderId="1" xfId="2" applyNumberFormat="1" applyFill="1" applyBorder="1" applyAlignment="1">
      <alignment horizontal="center"/>
    </xf>
    <xf numFmtId="39" fontId="3" fillId="2" borderId="1" xfId="2" applyNumberFormat="1" applyFill="1" applyBorder="1" applyAlignment="1">
      <alignment horizontal="center"/>
    </xf>
    <xf numFmtId="173" fontId="5" fillId="10" borderId="1" xfId="0" applyFont="1" applyFill="1" applyBorder="1" applyAlignment="1">
      <alignment horizontal="left" vertical="top"/>
    </xf>
    <xf numFmtId="173" fontId="5" fillId="2" borderId="1" xfId="2" applyFont="1" applyFill="1" applyBorder="1" applyAlignment="1">
      <alignment horizontal="center"/>
    </xf>
    <xf numFmtId="173" fontId="17" fillId="7" borderId="1" xfId="0" applyFont="1" applyFill="1" applyBorder="1" applyAlignment="1">
      <alignment horizontal="center" vertical="center"/>
    </xf>
    <xf numFmtId="173" fontId="10" fillId="0" borderId="1" xfId="0" applyFont="1" applyBorder="1" applyAlignment="1">
      <alignment horizontal="left" vertical="center" wrapText="1"/>
    </xf>
    <xf numFmtId="173" fontId="10" fillId="0" borderId="11" xfId="0" applyFont="1" applyBorder="1" applyAlignment="1">
      <alignment horizontal="left" vertical="center" wrapText="1"/>
    </xf>
    <xf numFmtId="173" fontId="10" fillId="0" borderId="16" xfId="0" applyFont="1" applyBorder="1" applyAlignment="1">
      <alignment horizontal="left" vertical="center" wrapText="1"/>
    </xf>
    <xf numFmtId="173" fontId="10" fillId="0" borderId="12" xfId="0" applyFont="1" applyBorder="1" applyAlignment="1">
      <alignment horizontal="left" vertical="center" wrapText="1"/>
    </xf>
    <xf numFmtId="173" fontId="10" fillId="0" borderId="13" xfId="0" applyFont="1" applyBorder="1" applyAlignment="1">
      <alignment horizontal="left" vertical="center" wrapText="1"/>
    </xf>
    <xf numFmtId="173" fontId="10" fillId="0" borderId="0" xfId="0" applyFont="1" applyAlignment="1">
      <alignment horizontal="left" vertical="center" wrapText="1"/>
    </xf>
    <xf numFmtId="173" fontId="10" fillId="0" borderId="14" xfId="0" applyFont="1" applyBorder="1" applyAlignment="1">
      <alignment horizontal="left" vertical="center" wrapText="1"/>
    </xf>
    <xf numFmtId="173" fontId="10" fillId="0" borderId="8" xfId="0" applyFont="1" applyBorder="1" applyAlignment="1">
      <alignment horizontal="left" vertical="center" wrapText="1"/>
    </xf>
    <xf numFmtId="173" fontId="10" fillId="0" borderId="9" xfId="0" applyFont="1" applyBorder="1" applyAlignment="1">
      <alignment horizontal="left" vertical="center" wrapText="1"/>
    </xf>
    <xf numFmtId="173" fontId="10" fillId="0" borderId="15" xfId="0" applyFont="1" applyBorder="1" applyAlignment="1">
      <alignment horizontal="left" vertical="center" wrapText="1"/>
    </xf>
    <xf numFmtId="173" fontId="18" fillId="8" borderId="1" xfId="1" applyFont="1" applyFill="1" applyBorder="1" applyAlignment="1" applyProtection="1">
      <alignment horizontal="center" vertical="center"/>
    </xf>
    <xf numFmtId="173" fontId="13" fillId="8" borderId="1" xfId="1" applyFont="1" applyFill="1" applyBorder="1" applyAlignment="1" applyProtection="1">
      <alignment horizontal="center" vertical="center"/>
    </xf>
    <xf numFmtId="173" fontId="11" fillId="9" borderId="1" xfId="0" applyFont="1" applyFill="1" applyBorder="1" applyAlignment="1">
      <alignment horizontal="center" vertical="center"/>
    </xf>
    <xf numFmtId="173" fontId="12" fillId="8" borderId="1" xfId="0" applyFont="1" applyFill="1" applyBorder="1" applyAlignment="1">
      <alignment horizontal="center" vertical="center"/>
    </xf>
    <xf numFmtId="173" fontId="11" fillId="2" borderId="1" xfId="0" applyFont="1" applyFill="1" applyBorder="1" applyAlignment="1">
      <alignment horizontal="center" vertical="center" wrapText="1"/>
    </xf>
    <xf numFmtId="173" fontId="11" fillId="9" borderId="1" xfId="0" applyFont="1" applyFill="1" applyBorder="1" applyAlignment="1">
      <alignment horizontal="center" vertical="center" wrapText="1"/>
    </xf>
    <xf numFmtId="173" fontId="11" fillId="11" borderId="1" xfId="0" applyFont="1" applyFill="1" applyBorder="1" applyAlignment="1">
      <alignment horizontal="center" vertical="center" wrapText="1"/>
    </xf>
    <xf numFmtId="0" fontId="12" fillId="8" borderId="5" xfId="0" applyNumberFormat="1" applyFont="1" applyFill="1" applyBorder="1" applyAlignment="1">
      <alignment horizontal="center" vertical="center"/>
    </xf>
    <xf numFmtId="0" fontId="12" fillId="8" borderId="7" xfId="0" applyNumberFormat="1" applyFont="1" applyFill="1" applyBorder="1" applyAlignment="1">
      <alignment horizontal="center" vertical="center"/>
    </xf>
    <xf numFmtId="173" fontId="12" fillId="11" borderId="1" xfId="0" applyFont="1" applyFill="1" applyBorder="1" applyAlignment="1">
      <alignment horizontal="center" vertical="center" wrapText="1"/>
    </xf>
    <xf numFmtId="2" fontId="4" fillId="0" borderId="1" xfId="1" applyNumberFormat="1" applyFill="1" applyBorder="1" applyAlignment="1" applyProtection="1">
      <alignment horizontal="center" vertical="center" wrapText="1"/>
    </xf>
    <xf numFmtId="173" fontId="5" fillId="0" borderId="1" xfId="0" applyFont="1" applyBorder="1" applyAlignment="1">
      <alignment horizontal="center" vertical="center"/>
    </xf>
    <xf numFmtId="2" fontId="4" fillId="0" borderId="11" xfId="1" applyNumberFormat="1" applyFill="1" applyBorder="1" applyAlignment="1" applyProtection="1">
      <alignment horizontal="center" vertical="center" wrapText="1"/>
    </xf>
    <xf numFmtId="2" fontId="4" fillId="0" borderId="12" xfId="1" applyNumberFormat="1" applyFill="1" applyBorder="1" applyAlignment="1" applyProtection="1">
      <alignment horizontal="center" vertical="center" wrapText="1"/>
    </xf>
    <xf numFmtId="2" fontId="5" fillId="0" borderId="1" xfId="0" applyNumberFormat="1" applyFont="1" applyBorder="1" applyAlignment="1">
      <alignment horizontal="center" vertical="center"/>
    </xf>
    <xf numFmtId="173" fontId="5" fillId="0" borderId="5" xfId="0" applyFont="1" applyBorder="1" applyAlignment="1">
      <alignment horizontal="center" vertical="center"/>
    </xf>
    <xf numFmtId="173" fontId="5" fillId="0" borderId="7" xfId="0" applyFont="1" applyBorder="1" applyAlignment="1">
      <alignment horizontal="center" vertical="center"/>
    </xf>
    <xf numFmtId="2" fontId="5" fillId="0" borderId="5" xfId="0" applyNumberFormat="1" applyFont="1" applyBorder="1" applyAlignment="1">
      <alignment horizontal="center" vertical="center"/>
    </xf>
    <xf numFmtId="2" fontId="5" fillId="0" borderId="7" xfId="0" applyNumberFormat="1" applyFont="1" applyBorder="1" applyAlignment="1">
      <alignment horizontal="center" vertical="center"/>
    </xf>
    <xf numFmtId="2" fontId="4" fillId="0" borderId="8" xfId="1" applyNumberFormat="1" applyFill="1" applyBorder="1" applyAlignment="1" applyProtection="1">
      <alignment horizontal="center" vertical="center" wrapText="1"/>
    </xf>
    <xf numFmtId="2" fontId="4" fillId="0" borderId="15" xfId="1" applyNumberFormat="1" applyFill="1" applyBorder="1" applyAlignment="1" applyProtection="1">
      <alignment horizontal="center" vertical="center" wrapText="1"/>
    </xf>
    <xf numFmtId="173" fontId="5" fillId="7" borderId="5" xfId="0" applyFont="1" applyFill="1" applyBorder="1" applyAlignment="1">
      <alignment horizontal="center"/>
    </xf>
    <xf numFmtId="173" fontId="5" fillId="7" borderId="7" xfId="0" applyFont="1" applyFill="1" applyBorder="1" applyAlignment="1">
      <alignment horizontal="center"/>
    </xf>
    <xf numFmtId="173" fontId="5" fillId="7" borderId="1" xfId="0" applyFont="1" applyFill="1" applyBorder="1" applyAlignment="1">
      <alignment horizontal="center" vertical="center"/>
    </xf>
    <xf numFmtId="173" fontId="5" fillId="7" borderId="1" xfId="0" applyFont="1" applyFill="1" applyBorder="1" applyAlignment="1">
      <alignment horizontal="center"/>
    </xf>
    <xf numFmtId="2" fontId="5" fillId="0" borderId="5" xfId="0" applyNumberFormat="1" applyFont="1" applyBorder="1" applyAlignment="1">
      <alignment horizontal="center"/>
    </xf>
    <xf numFmtId="2" fontId="5" fillId="0" borderId="7" xfId="0" applyNumberFormat="1" applyFont="1" applyBorder="1" applyAlignment="1">
      <alignment horizontal="center"/>
    </xf>
    <xf numFmtId="173" fontId="5" fillId="7" borderId="5" xfId="0" applyFont="1" applyFill="1" applyBorder="1" applyAlignment="1">
      <alignment horizontal="center" vertical="center"/>
    </xf>
    <xf numFmtId="173" fontId="5" fillId="7" borderId="6" xfId="0" applyFont="1" applyFill="1" applyBorder="1" applyAlignment="1">
      <alignment horizontal="center" vertical="center"/>
    </xf>
    <xf numFmtId="173" fontId="5" fillId="7" borderId="7" xfId="0" applyFont="1" applyFill="1" applyBorder="1" applyAlignment="1">
      <alignment horizontal="center" vertical="center"/>
    </xf>
    <xf numFmtId="173" fontId="5" fillId="7" borderId="1" xfId="0" applyFont="1" applyFill="1" applyBorder="1" applyAlignment="1">
      <alignment horizontal="center" vertical="center" wrapText="1"/>
    </xf>
    <xf numFmtId="173" fontId="0" fillId="8" borderId="5" xfId="0" applyFill="1" applyBorder="1" applyAlignment="1">
      <alignment horizontal="center" vertical="center"/>
    </xf>
    <xf numFmtId="173" fontId="0" fillId="8" borderId="7" xfId="0" applyFill="1" applyBorder="1" applyAlignment="1">
      <alignment horizontal="center" vertical="center"/>
    </xf>
    <xf numFmtId="173" fontId="5" fillId="7" borderId="6" xfId="0" applyFont="1" applyFill="1" applyBorder="1" applyAlignment="1">
      <alignment horizontal="center"/>
    </xf>
    <xf numFmtId="173" fontId="5" fillId="0" borderId="1" xfId="0" applyFont="1" applyBorder="1" applyAlignment="1">
      <alignment horizontal="center" vertical="center" wrapText="1"/>
    </xf>
    <xf numFmtId="2" fontId="0" fillId="0" borderId="1" xfId="0" applyNumberFormat="1" applyBorder="1" applyAlignment="1">
      <alignment horizontal="center" vertical="center" wrapText="1"/>
    </xf>
    <xf numFmtId="173" fontId="0" fillId="2" borderId="1" xfId="0" applyFill="1" applyBorder="1" applyAlignment="1">
      <alignment horizontal="center" vertical="center" wrapText="1"/>
    </xf>
    <xf numFmtId="173" fontId="5" fillId="4" borderId="1" xfId="0" applyFont="1" applyFill="1" applyBorder="1" applyAlignment="1" applyProtection="1">
      <alignment horizontal="center" vertical="center" wrapText="1"/>
      <protection locked="0" hidden="1"/>
    </xf>
    <xf numFmtId="173" fontId="5" fillId="6" borderId="1" xfId="0" applyFont="1" applyFill="1" applyBorder="1" applyAlignment="1">
      <alignment horizontal="center" vertical="center"/>
    </xf>
    <xf numFmtId="173" fontId="5" fillId="0" borderId="1" xfId="0" applyFont="1" applyBorder="1" applyAlignment="1" applyProtection="1">
      <alignment horizontal="left"/>
      <protection locked="0" hidden="1"/>
    </xf>
    <xf numFmtId="173" fontId="5" fillId="4" borderId="1" xfId="0" applyFont="1" applyFill="1" applyBorder="1" applyAlignment="1" applyProtection="1">
      <alignment horizontal="left"/>
      <protection locked="0" hidden="1"/>
    </xf>
    <xf numFmtId="173" fontId="5" fillId="6" borderId="1" xfId="0" applyFont="1" applyFill="1" applyBorder="1" applyAlignment="1" applyProtection="1">
      <alignment horizontal="center" vertical="center" wrapText="1"/>
      <protection locked="0" hidden="1"/>
    </xf>
    <xf numFmtId="173" fontId="5" fillId="4" borderId="9" xfId="0" applyFont="1" applyFill="1" applyBorder="1" applyAlignment="1">
      <alignment horizontal="center"/>
    </xf>
    <xf numFmtId="173" fontId="5" fillId="7" borderId="5" xfId="0" applyFont="1" applyFill="1" applyBorder="1" applyAlignment="1">
      <alignment horizontal="center" vertical="center" wrapText="1"/>
    </xf>
    <xf numFmtId="173" fontId="5" fillId="7" borderId="7" xfId="0" applyFont="1" applyFill="1" applyBorder="1" applyAlignment="1">
      <alignment horizontal="center" vertical="center" wrapText="1"/>
    </xf>
    <xf numFmtId="173" fontId="14" fillId="2" borderId="1" xfId="4" applyFont="1" applyFill="1" applyBorder="1" applyAlignment="1">
      <alignment horizontal="center" vertical="center" wrapText="1"/>
    </xf>
    <xf numFmtId="173" fontId="6" fillId="10" borderId="1" xfId="4" applyFont="1" applyFill="1" applyBorder="1" applyAlignment="1">
      <alignment horizontal="center" vertical="center" wrapText="1"/>
    </xf>
  </cellXfs>
  <cellStyles count="12">
    <cellStyle name="Hipervínculo" xfId="1" builtinId="8"/>
    <cellStyle name="Hipervínculo 2" xfId="11" xr:uid="{00000000-0005-0000-0000-000001000000}"/>
    <cellStyle name="Hipervínculo 3" xfId="8" xr:uid="{00000000-0005-0000-0000-000002000000}"/>
    <cellStyle name="Moneda" xfId="6" builtinId="4"/>
    <cellStyle name="Moneda 2" xfId="7" xr:uid="{00000000-0005-0000-0000-000004000000}"/>
    <cellStyle name="Normal" xfId="0" builtinId="0"/>
    <cellStyle name="Normal 2" xfId="2" xr:uid="{00000000-0005-0000-0000-000006000000}"/>
    <cellStyle name="Normal 2 2" xfId="10" xr:uid="{00000000-0005-0000-0000-000007000000}"/>
    <cellStyle name="Normal 3" xfId="3" xr:uid="{00000000-0005-0000-0000-000008000000}"/>
    <cellStyle name="Normal 4" xfId="9" xr:uid="{00000000-0005-0000-0000-000009000000}"/>
    <cellStyle name="Normal_DISRTRIBUCION ENERGIA" xfId="4" xr:uid="{00000000-0005-0000-0000-00000A000000}"/>
    <cellStyle name="Porcentaje" xfId="5" builtinId="5"/>
  </cellStyles>
  <dxfs count="5">
    <dxf>
      <numFmt numFmtId="1" formatCode="0"/>
    </dxf>
    <dxf>
      <numFmt numFmtId="0" formatCode="General"/>
    </dxf>
    <dxf>
      <numFmt numFmtId="0" formatCode="General"/>
    </dxf>
    <dxf>
      <numFmt numFmtId="14" formatCode="0.00%"/>
    </dxf>
    <dxf>
      <numFmt numFmtId="14" formatCode="0.00%"/>
    </dxf>
  </dxfs>
  <tableStyles count="0" defaultTableStyle="TableStyleMedium2" defaultPivotStyle="PivotStyleLight16"/>
  <colors>
    <mruColors>
      <color rgb="FFFFFF66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pivotCacheDefinition" Target="pivotCache/pivotCacheDefinition1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'CONSUMOS Y PRODUCCIÓN'!$B$70</c:f>
              <c:strCache>
                <c:ptCount val="1"/>
                <c:pt idx="0">
                  <c:v>ACPM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invertIfNegative val="0"/>
          <c:cat>
            <c:multiLvlStrRef>
              <c:f>'CONSUMOS Y PRODUCCIÓN'!$B$72:$B$95</c:f>
            </c:multiLvlStrRef>
          </c:cat>
          <c:val>
            <c:numRef>
              <c:f>'CONSUMOS Y PRODUCCIÓN'!$C$72:$C$95</c:f>
            </c:numRef>
          </c:val>
          <c:extLst>
            <c:ext xmlns:c16="http://schemas.microsoft.com/office/drawing/2014/chart" uri="{C3380CC4-5D6E-409C-BE32-E72D297353CC}">
              <c16:uniqueId val="{00000000-148A-4B06-B0D2-8EF96BEDEE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51328064"/>
        <c:axId val="51317728"/>
      </c:barChart>
      <c:catAx>
        <c:axId val="5132806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O" sz="1200" b="0"/>
                  <a:t>Meses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1317728"/>
        <c:crosses val="autoZero"/>
        <c:auto val="1"/>
        <c:lblAlgn val="ctr"/>
        <c:lblOffset val="100"/>
        <c:noMultiLvlLbl val="1"/>
      </c:catAx>
      <c:valAx>
        <c:axId val="513177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0"/>
                  <a:t>Galones</a:t>
                </a:r>
              </a:p>
            </c:rich>
          </c:tx>
          <c:overlay val="0"/>
          <c:spPr>
            <a:solidFill>
              <a:srgbClr val="FFFF00"/>
            </a:solidFill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13280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'CONSUMOS Y PRODUCCIÓN'!$B$2</c:f>
              <c:strCache>
                <c:ptCount val="1"/>
                <c:pt idx="0">
                  <c:v>ENERGÍA ELÉCTRICA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hade val="51000"/>
                    <a:satMod val="130000"/>
                  </a:schemeClr>
                </a:gs>
                <a:gs pos="80000">
                  <a:schemeClr val="accent1">
                    <a:shade val="93000"/>
                    <a:satMod val="130000"/>
                  </a:schemeClr>
                </a:gs>
                <a:gs pos="100000">
                  <a:schemeClr val="accent1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invertIfNegative val="0"/>
          <c:cat>
            <c:numRef>
              <c:f>'CONSUMOS Y PRODUCCIÓN'!$B$4:$B$27</c:f>
              <c:numCache>
                <c:formatCode>mmm\-yy</c:formatCode>
                <c:ptCount val="24"/>
              </c:numCache>
            </c:numRef>
          </c:cat>
          <c:val>
            <c:numRef>
              <c:f>'CONSUMOS Y PRODUCCIÓN'!$C$4:$C$27</c:f>
              <c:numCache>
                <c:formatCode>#,##0</c:formatCode>
                <c:ptCount val="24"/>
              </c:numCache>
            </c:numRef>
          </c:val>
          <c:extLst>
            <c:ext xmlns:c16="http://schemas.microsoft.com/office/drawing/2014/chart" uri="{C3380CC4-5D6E-409C-BE32-E72D297353CC}">
              <c16:uniqueId val="{00000000-502F-43CB-B92B-066022E59E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51320992"/>
        <c:axId val="51321536"/>
      </c:barChart>
      <c:catAx>
        <c:axId val="5132099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O" sz="1200" b="0"/>
                  <a:t>Meses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1321536"/>
        <c:crosses val="autoZero"/>
        <c:auto val="1"/>
        <c:lblAlgn val="ctr"/>
        <c:lblOffset val="100"/>
        <c:noMultiLvlLbl val="1"/>
      </c:catAx>
      <c:valAx>
        <c:axId val="513215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0"/>
                  <a:t>kWh</a:t>
                </a:r>
              </a:p>
            </c:rich>
          </c:tx>
          <c:overlay val="0"/>
          <c:spPr>
            <a:solidFill>
              <a:srgbClr val="FFFF00"/>
            </a:solidFill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132099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'CONSUMOS Y PRODUCCIÓN'!$B$36</c:f>
              <c:strCache>
                <c:ptCount val="1"/>
                <c:pt idx="0">
                  <c:v>GAS NATURAL 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invertIfNegative val="0"/>
          <c:cat>
            <c:strRef>
              <c:f>'CONSUMOS Y PRODUCCIÓN'!$B$38:$B$61</c:f>
              <c:strCache>
                <c:ptCount val="1"/>
                <c:pt idx="0">
                  <c:v>MES</c:v>
                </c:pt>
              </c:strCache>
            </c:strRef>
          </c:cat>
          <c:val>
            <c:numRef>
              <c:f>'CONSUMOS Y PRODUCCIÓN'!$C$38:$C$61</c:f>
              <c:numCache>
                <c:formatCode>#,##0.00_);\(#,##0.00\)</c:formatCode>
                <c:ptCount val="24"/>
                <c:pt idx="0" formatCode="[$$-240A]\ #,##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E3C-4F0A-A779-51A2F231F2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51322080"/>
        <c:axId val="51322624"/>
      </c:barChart>
      <c:catAx>
        <c:axId val="5132208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O" sz="1200" b="0"/>
                  <a:t>Meses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1322624"/>
        <c:crosses val="autoZero"/>
        <c:auto val="1"/>
        <c:lblAlgn val="ctr"/>
        <c:lblOffset val="100"/>
        <c:noMultiLvlLbl val="1"/>
      </c:catAx>
      <c:valAx>
        <c:axId val="513226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0"/>
                  <a:t>Metros</a:t>
                </a:r>
                <a:r>
                  <a:rPr lang="en-US" sz="1200" b="0" baseline="0"/>
                  <a:t> cúbicos</a:t>
                </a:r>
                <a:endParaRPr lang="en-US" sz="1200" b="0"/>
              </a:p>
            </c:rich>
          </c:tx>
          <c:layout>
            <c:manualLayout>
              <c:xMode val="edge"/>
              <c:yMode val="edge"/>
              <c:x val="2.3038796300340503E-2"/>
              <c:y val="0.35932294623211386"/>
            </c:manualLayout>
          </c:layout>
          <c:overlay val="0"/>
          <c:spPr>
            <a:solidFill>
              <a:srgbClr val="FFFF00"/>
            </a:solidFill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13220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'CONSUMOS Y PRODUCCIÓN'!$B$138</c:f>
              <c:strCache>
                <c:ptCount val="1"/>
                <c:pt idx="0">
                  <c:v>PRODUCCIÓN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invertIfNegative val="0"/>
          <c:cat>
            <c:numRef>
              <c:f>'CONSUMOS Y PRODUCCIÓN'!$B$140:$B$163</c:f>
              <c:numCache>
                <c:formatCode>mmm\-yy</c:formatCode>
                <c:ptCount val="24"/>
              </c:numCache>
            </c:numRef>
          </c:cat>
          <c:val>
            <c:numRef>
              <c:f>'CONSUMOS Y PRODUCCIÓN'!$C$140:$C$163</c:f>
              <c:numCache>
                <c:formatCode>#,##0</c:formatCode>
                <c:ptCount val="24"/>
              </c:numCache>
            </c:numRef>
          </c:val>
          <c:extLst>
            <c:ext xmlns:c16="http://schemas.microsoft.com/office/drawing/2014/chart" uri="{C3380CC4-5D6E-409C-BE32-E72D297353CC}">
              <c16:uniqueId val="{00000000-EEFE-40AE-9F79-BA29A0EC87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51323168"/>
        <c:axId val="51324256"/>
      </c:barChart>
      <c:catAx>
        <c:axId val="5132316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O" sz="1200" b="0"/>
                  <a:t>Meses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1324256"/>
        <c:crosses val="autoZero"/>
        <c:auto val="1"/>
        <c:lblAlgn val="ctr"/>
        <c:lblOffset val="100"/>
        <c:noMultiLvlLbl val="1"/>
      </c:catAx>
      <c:valAx>
        <c:axId val="51324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0"/>
                  <a:t>Toneladas</a:t>
                </a:r>
              </a:p>
            </c:rich>
          </c:tx>
          <c:overlay val="0"/>
          <c:spPr>
            <a:solidFill>
              <a:srgbClr val="FFFF00"/>
            </a:solidFill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13231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/>
              <a:t>GASOLINA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'CONSUMOS Y PRODUCCIÓN'!$B$104</c:f>
              <c:strCache>
                <c:ptCount val="1"/>
                <c:pt idx="0">
                  <c:v>GASOLINA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invertIfNegative val="0"/>
          <c:cat>
            <c:multiLvlStrRef>
              <c:f>'CONSUMOS Y PRODUCCIÓN'!$B$106:$B$129</c:f>
            </c:multiLvlStrRef>
          </c:cat>
          <c:val>
            <c:numRef>
              <c:f>'CONSUMOS Y PRODUCCIÓN'!$C$106:$C$129</c:f>
            </c:numRef>
          </c:val>
          <c:extLst>
            <c:ext xmlns:c16="http://schemas.microsoft.com/office/drawing/2014/chart" uri="{C3380CC4-5D6E-409C-BE32-E72D297353CC}">
              <c16:uniqueId val="{00000000-B2EA-4811-A6BC-83517D6E1C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51324800"/>
        <c:axId val="51327520"/>
      </c:barChart>
      <c:catAx>
        <c:axId val="5132480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0"/>
                  <a:t>Meses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1327520"/>
        <c:crosses val="autoZero"/>
        <c:auto val="1"/>
        <c:lblAlgn val="ctr"/>
        <c:lblOffset val="100"/>
        <c:noMultiLvlLbl val="1"/>
      </c:catAx>
      <c:valAx>
        <c:axId val="513275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0"/>
                  <a:t>Galones</a:t>
                </a:r>
              </a:p>
            </c:rich>
          </c:tx>
          <c:overlay val="0"/>
          <c:spPr>
            <a:solidFill>
              <a:srgbClr val="FFFF00"/>
            </a:solidFill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13248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/>
              <a:t>MATRIZ ENERGÉTICA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9.5826571587832421E-2"/>
          <c:y val="0.25518775236195623"/>
          <c:w val="0.85577768764996109"/>
          <c:h val="0.58523854543035969"/>
        </c:manualLayout>
      </c:layout>
      <c:pie3DChart>
        <c:varyColors val="1"/>
        <c:ser>
          <c:idx val="0"/>
          <c:order val="0"/>
          <c:tx>
            <c:strRef>
              <c:f>'MATRIZ ENERGÉTICA'!$A$24:$B$24</c:f>
              <c:strCache>
                <c:ptCount val="1"/>
                <c:pt idx="0">
                  <c:v>MATRIZ ENERGETICA </c:v>
                </c:pt>
              </c:strCache>
            </c:strRef>
          </c:tx>
          <c:dPt>
            <c:idx val="0"/>
            <c:bubble3D val="0"/>
            <c:explosion val="23"/>
            <c:spPr>
              <a:gradFill rotWithShape="1">
                <a:gsLst>
                  <a:gs pos="0">
                    <a:schemeClr val="accent1">
                      <a:shade val="51000"/>
                      <a:satMod val="130000"/>
                    </a:schemeClr>
                  </a:gs>
                  <a:gs pos="80000">
                    <a:schemeClr val="accent1">
                      <a:shade val="93000"/>
                      <a:satMod val="130000"/>
                    </a:schemeClr>
                  </a:gs>
                  <a:gs pos="100000">
                    <a:schemeClr val="accent1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1-1D1B-4626-81EE-6B270DD9EC79}"/>
              </c:ext>
            </c:extLst>
          </c:dPt>
          <c:dPt>
            <c:idx val="1"/>
            <c:bubble3D val="0"/>
            <c:explosion val="9"/>
            <c:spPr>
              <a:gradFill rotWithShape="1">
                <a:gsLst>
                  <a:gs pos="0">
                    <a:schemeClr val="accent2">
                      <a:shade val="51000"/>
                      <a:satMod val="130000"/>
                    </a:schemeClr>
                  </a:gs>
                  <a:gs pos="80000">
                    <a:schemeClr val="accent2">
                      <a:shade val="93000"/>
                      <a:satMod val="130000"/>
                    </a:schemeClr>
                  </a:gs>
                  <a:gs pos="100000">
                    <a:schemeClr val="accent2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3-D7F5-4DE5-BE20-940689E4AD2B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hade val="51000"/>
                      <a:satMod val="130000"/>
                    </a:schemeClr>
                  </a:gs>
                  <a:gs pos="80000">
                    <a:schemeClr val="accent3">
                      <a:shade val="93000"/>
                      <a:satMod val="130000"/>
                    </a:schemeClr>
                  </a:gs>
                  <a:gs pos="100000">
                    <a:schemeClr val="accent3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5-1D1B-4626-81EE-6B270DD9EC79}"/>
              </c:ext>
            </c:extLst>
          </c:dPt>
          <c:dPt>
            <c:idx val="3"/>
            <c:bubble3D val="0"/>
            <c:spPr>
              <a:gradFill rotWithShape="1">
                <a:gsLst>
                  <a:gs pos="0">
                    <a:schemeClr val="accent4">
                      <a:shade val="51000"/>
                      <a:satMod val="130000"/>
                    </a:schemeClr>
                  </a:gs>
                  <a:gs pos="80000">
                    <a:schemeClr val="accent4">
                      <a:shade val="93000"/>
                      <a:satMod val="130000"/>
                    </a:schemeClr>
                  </a:gs>
                  <a:gs pos="100000">
                    <a:schemeClr val="accent4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7-7B37-41D1-BAF6-60C1F0B639CD}"/>
              </c:ext>
            </c:extLst>
          </c:dPt>
          <c:dPt>
            <c:idx val="4"/>
            <c:bubble3D val="0"/>
            <c:spPr>
              <a:gradFill rotWithShape="1">
                <a:gsLst>
                  <a:gs pos="0">
                    <a:schemeClr val="accent5">
                      <a:shade val="51000"/>
                      <a:satMod val="130000"/>
                    </a:schemeClr>
                  </a:gs>
                  <a:gs pos="80000">
                    <a:schemeClr val="accent5">
                      <a:shade val="93000"/>
                      <a:satMod val="130000"/>
                    </a:schemeClr>
                  </a:gs>
                  <a:gs pos="100000">
                    <a:schemeClr val="accent5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9-7B37-41D1-BAF6-60C1F0B639CD}"/>
              </c:ext>
            </c:extLst>
          </c:dPt>
          <c:dLbls>
            <c:dLbl>
              <c:idx val="0"/>
              <c:layout>
                <c:manualLayout>
                  <c:x val="7.3891509274078823E-2"/>
                  <c:y val="2.287575693194173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D1B-4626-81EE-6B270DD9EC79}"/>
                </c:ext>
              </c:extLst>
            </c:dLbl>
            <c:dLbl>
              <c:idx val="1"/>
              <c:layout>
                <c:manualLayout>
                  <c:x val="-0.27848128116316384"/>
                  <c:y val="-5.539750195343472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7F5-4DE5-BE20-940689E4AD2B}"/>
                </c:ext>
              </c:extLst>
            </c:dLbl>
            <c:dLbl>
              <c:idx val="2"/>
              <c:layout>
                <c:manualLayout>
                  <c:x val="-0.12358812457808567"/>
                  <c:y val="1.042150129543571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1D1B-4626-81EE-6B270DD9EC79}"/>
                </c:ext>
              </c:extLst>
            </c:dLbl>
            <c:dLbl>
              <c:idx val="3"/>
              <c:layout>
                <c:manualLayout>
                  <c:x val="-2.5095415235866426E-2"/>
                  <c:y val="-4.791139347522276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B37-41D1-BAF6-60C1F0B639CD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tx2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'MATRIZ ENERGÉTICA'!$A$26:$A$29</c:f>
              <c:strCache>
                <c:ptCount val="2"/>
                <c:pt idx="0">
                  <c:v>ENERGÍA ELÉCTRICA</c:v>
                </c:pt>
                <c:pt idx="1">
                  <c:v>GAS NATURAL </c:v>
                </c:pt>
              </c:strCache>
            </c:strRef>
          </c:cat>
          <c:val>
            <c:numRef>
              <c:f>'MATRIZ ENERGÉTICA'!$B$26:$B$29</c:f>
              <c:numCache>
                <c:formatCode>#,##0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7F5-4DE5-BE20-940689E4AD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/>
              <a:t>MATRIZ COSTOS ENERGÉTICOS 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9.2767199872257719E-2"/>
          <c:y val="0.25841280256634586"/>
          <c:w val="0.81446560025548453"/>
          <c:h val="0.56490995917177023"/>
        </c:manualLayout>
      </c:layout>
      <c:pie3DChart>
        <c:varyColors val="1"/>
        <c:ser>
          <c:idx val="0"/>
          <c:order val="0"/>
          <c:tx>
            <c:strRef>
              <c:f>'MATRIZ ENERGÉTICA'!$A$33:$C$33</c:f>
              <c:strCache>
                <c:ptCount val="1"/>
                <c:pt idx="0">
                  <c:v>MATRIZ COSTOS ENERGETICOS  </c:v>
                </c:pt>
              </c:strCache>
            </c:strRef>
          </c:tx>
          <c:dPt>
            <c:idx val="0"/>
            <c:bubble3D val="0"/>
            <c:explosion val="6"/>
            <c:spPr>
              <a:gradFill rotWithShape="1">
                <a:gsLst>
                  <a:gs pos="0">
                    <a:schemeClr val="accent1">
                      <a:shade val="51000"/>
                      <a:satMod val="130000"/>
                    </a:schemeClr>
                  </a:gs>
                  <a:gs pos="80000">
                    <a:schemeClr val="accent1">
                      <a:shade val="93000"/>
                      <a:satMod val="130000"/>
                    </a:schemeClr>
                  </a:gs>
                  <a:gs pos="100000">
                    <a:schemeClr val="accent1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1-8F00-408E-BD18-4FE616420E8B}"/>
              </c:ext>
            </c:extLst>
          </c:dPt>
          <c:dPt>
            <c:idx val="1"/>
            <c:bubble3D val="0"/>
            <c:explosion val="12"/>
            <c:spPr>
              <a:gradFill rotWithShape="1">
                <a:gsLst>
                  <a:gs pos="0">
                    <a:schemeClr val="accent2">
                      <a:shade val="51000"/>
                      <a:satMod val="130000"/>
                    </a:schemeClr>
                  </a:gs>
                  <a:gs pos="80000">
                    <a:schemeClr val="accent2">
                      <a:shade val="93000"/>
                      <a:satMod val="130000"/>
                    </a:schemeClr>
                  </a:gs>
                  <a:gs pos="100000">
                    <a:schemeClr val="accent2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3-8F00-408E-BD18-4FE616420E8B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hade val="51000"/>
                      <a:satMod val="130000"/>
                    </a:schemeClr>
                  </a:gs>
                  <a:gs pos="80000">
                    <a:schemeClr val="accent3">
                      <a:shade val="93000"/>
                      <a:satMod val="130000"/>
                    </a:schemeClr>
                  </a:gs>
                  <a:gs pos="100000">
                    <a:schemeClr val="accent3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5-8F00-408E-BD18-4FE616420E8B}"/>
              </c:ext>
            </c:extLst>
          </c:dPt>
          <c:dPt>
            <c:idx val="3"/>
            <c:bubble3D val="0"/>
            <c:spPr>
              <a:gradFill rotWithShape="1">
                <a:gsLst>
                  <a:gs pos="0">
                    <a:schemeClr val="accent4">
                      <a:shade val="51000"/>
                      <a:satMod val="130000"/>
                    </a:schemeClr>
                  </a:gs>
                  <a:gs pos="80000">
                    <a:schemeClr val="accent4">
                      <a:shade val="93000"/>
                      <a:satMod val="130000"/>
                    </a:schemeClr>
                  </a:gs>
                  <a:gs pos="100000">
                    <a:schemeClr val="accent4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7-FCDA-4573-B427-4AE1C266789C}"/>
              </c:ext>
            </c:extLst>
          </c:dPt>
          <c:dLbls>
            <c:dLbl>
              <c:idx val="0"/>
              <c:layout>
                <c:manualLayout>
                  <c:x val="3.5583395860563659E-2"/>
                  <c:y val="-1.229367162438032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F00-408E-BD18-4FE616420E8B}"/>
                </c:ext>
              </c:extLst>
            </c:dLbl>
            <c:dLbl>
              <c:idx val="1"/>
              <c:layout>
                <c:manualLayout>
                  <c:x val="-1.7017282690249012E-2"/>
                  <c:y val="-2.321376494604841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F00-408E-BD18-4FE616420E8B}"/>
                </c:ext>
              </c:extLst>
            </c:dLbl>
            <c:dLbl>
              <c:idx val="2"/>
              <c:layout>
                <c:manualLayout>
                  <c:x val="-6.0568171502247949E-2"/>
                  <c:y val="1.2000583260425568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F00-408E-BD18-4FE616420E8B}"/>
                </c:ext>
              </c:extLst>
            </c:dLbl>
            <c:dLbl>
              <c:idx val="3"/>
              <c:layout>
                <c:manualLayout>
                  <c:x val="3.2859297378444965E-2"/>
                  <c:y val="-3.643482064741906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CDA-4573-B427-4AE1C266789C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tx2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'MATRIZ ENERGÉTICA'!$A$35:$A$38</c:f>
              <c:strCache>
                <c:ptCount val="2"/>
                <c:pt idx="0">
                  <c:v>ENERGÍA ELÉCTRICA</c:v>
                </c:pt>
                <c:pt idx="1">
                  <c:v>GAS NATURAL </c:v>
                </c:pt>
              </c:strCache>
            </c:strRef>
          </c:cat>
          <c:val>
            <c:numRef>
              <c:f>'MATRIZ ENERGÉTICA'!$B$35:$B$38</c:f>
              <c:numCache>
                <c:formatCode>[$$-240A]\ #,##0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EB5-40EF-B6C1-7E171A6543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Energía</a:t>
            </a:r>
            <a:r>
              <a:rPr lang="es-ES" baseline="0"/>
              <a:t> Vs Producción</a:t>
            </a:r>
            <a:endParaRPr lang="es-E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'Analisis Energeticos'!$B$81:$E$81</c:f>
              <c:strCache>
                <c:ptCount val="1"/>
                <c:pt idx="0">
                  <c:v>Energía Vs Producción 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backward val="3500"/>
            <c:dispRSqr val="1"/>
            <c:dispEq val="1"/>
            <c:trendlineLbl>
              <c:layout>
                <c:manualLayout>
                  <c:x val="8.5455161854768161E-2"/>
                  <c:y val="0.28975029163021288"/>
                </c:manualLayout>
              </c:layout>
              <c:numFmt formatCode="#,##0.0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CO"/>
                </a:p>
              </c:txPr>
            </c:trendlineLbl>
          </c:trendline>
          <c:xVal>
            <c:numRef>
              <c:f>'Analisis Energeticos'!$D$85:$D$96</c:f>
              <c:numCache>
                <c:formatCode>0</c:formatCode>
                <c:ptCount val="12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1">
                  <c:v>0</c:v>
                </c:pt>
              </c:numCache>
            </c:numRef>
          </c:xVal>
          <c:yVal>
            <c:numRef>
              <c:f>'Analisis Energeticos'!$E$85:$E$96</c:f>
              <c:numCache>
                <c:formatCode>#,##0</c:formatCode>
                <c:ptCount val="12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9B9-483A-A42A-49770E6CD4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6975664"/>
        <c:axId val="2136974032"/>
      </c:scatterChart>
      <c:valAx>
        <c:axId val="2136975664"/>
        <c:scaling>
          <c:orientation val="minMax"/>
          <c:min val="15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Producción (Ton)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136974032"/>
        <c:crosses val="autoZero"/>
        <c:crossBetween val="midCat"/>
      </c:valAx>
      <c:valAx>
        <c:axId val="21369740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kWh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1369756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/>
              <a:t>DIAGRAMA DE PARETO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>
        <c:manualLayout>
          <c:layoutTarget val="inner"/>
          <c:xMode val="edge"/>
          <c:yMode val="edge"/>
          <c:x val="0.10081272570052992"/>
          <c:y val="8.8879589690374947E-2"/>
          <c:w val="0.7906651608991212"/>
          <c:h val="0.67068997645305017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92D050"/>
            </a:soli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invertIfNegative val="0"/>
          <c:cat>
            <c:strRef>
              <c:f>PARETO!$A$4:$A$13</c:f>
              <c:strCache>
                <c:ptCount val="2"/>
                <c:pt idx="0">
                  <c:v>(en blanco)</c:v>
                </c:pt>
                <c:pt idx="1">
                  <c:v>Total general</c:v>
                </c:pt>
              </c:strCache>
            </c:strRef>
          </c:cat>
          <c:val>
            <c:numRef>
              <c:f>PARETO!$B$4:$B$13</c:f>
              <c:numCache>
                <c:formatCode>0</c:formatCode>
                <c:ptCount val="10"/>
                <c:pt idx="0">
                  <c:v>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88B-418A-9863-E1D0788EF9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0872480"/>
        <c:axId val="100871936"/>
      </c:barChart>
      <c:lineChart>
        <c:grouping val="standard"/>
        <c:varyColors val="0"/>
        <c:ser>
          <c:idx val="1"/>
          <c:order val="1"/>
          <c:spPr>
            <a:ln w="31750" cap="rnd">
              <a:solidFill>
                <a:schemeClr val="accent2"/>
              </a:solidFill>
              <a:round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marker>
            <c:symbol val="circle"/>
            <c:size val="6"/>
            <c:spPr>
              <a:gradFill rotWithShape="1">
                <a:gsLst>
                  <a:gs pos="0">
                    <a:schemeClr val="accent2">
                      <a:shade val="51000"/>
                      <a:satMod val="130000"/>
                    </a:schemeClr>
                  </a:gs>
                  <a:gs pos="80000">
                    <a:schemeClr val="accent2">
                      <a:shade val="93000"/>
                      <a:satMod val="130000"/>
                    </a:schemeClr>
                  </a:gs>
                  <a:gs pos="100000">
                    <a:schemeClr val="accent2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 w="12700">
                <a:solidFill>
                  <a:schemeClr val="lt2"/>
                </a:solidFill>
                <a:round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</c:marker>
          <c:dLbls>
            <c:dLbl>
              <c:idx val="0"/>
              <c:layout>
                <c:manualLayout>
                  <c:x val="-3.8967692256563227E-2"/>
                  <c:y val="-3.823937970777069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88B-418A-9863-E1D0788EF931}"/>
                </c:ext>
              </c:extLst>
            </c:dLbl>
            <c:dLbl>
              <c:idx val="1"/>
              <c:layout>
                <c:manualLayout>
                  <c:x val="-3.9050839720408875E-2"/>
                  <c:y val="-3.903806275267135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788B-418A-9863-E1D0788EF931}"/>
                </c:ext>
              </c:extLst>
            </c:dLbl>
            <c:dLbl>
              <c:idx val="2"/>
              <c:layout>
                <c:manualLayout>
                  <c:x val="-2.4063958871273678E-2"/>
                  <c:y val="-3.543612729275070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88B-418A-9863-E1D0788EF931}"/>
                </c:ext>
              </c:extLst>
            </c:dLbl>
            <c:dLbl>
              <c:idx val="3"/>
              <c:layout>
                <c:manualLayout>
                  <c:x val="-2.2842072754987057E-2"/>
                  <c:y val="-3.898637359738522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788B-418A-9863-E1D0788EF931}"/>
                </c:ext>
              </c:extLst>
            </c:dLbl>
            <c:dLbl>
              <c:idx val="4"/>
              <c:layout>
                <c:manualLayout>
                  <c:x val="-1.9932999639470293E-2"/>
                  <c:y val="-4.114063394097745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88B-418A-9863-E1D0788EF931}"/>
                </c:ext>
              </c:extLst>
            </c:dLbl>
            <c:dLbl>
              <c:idx val="5"/>
              <c:layout>
                <c:manualLayout>
                  <c:x val="-2.345058781114152E-2"/>
                  <c:y val="-4.618005462803438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788B-418A-9863-E1D0788EF931}"/>
                </c:ext>
              </c:extLst>
            </c:dLbl>
            <c:dLbl>
              <c:idx val="6"/>
              <c:layout>
                <c:manualLayout>
                  <c:x val="-1.9932999639470293E-2"/>
                  <c:y val="-3.949173665811460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88B-418A-9863-E1D0788EF931}"/>
                </c:ext>
              </c:extLst>
            </c:dLbl>
            <c:dLbl>
              <c:idx val="7"/>
              <c:layout>
                <c:manualLayout>
                  <c:x val="-2.2278058420584446E-2"/>
                  <c:y val="-3.470499750142235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788B-418A-9863-E1D0788EF931}"/>
                </c:ext>
              </c:extLst>
            </c:dLbl>
            <c:dLbl>
              <c:idx val="8"/>
              <c:layout>
                <c:manualLayout>
                  <c:x val="-2.5795646592255674E-2"/>
                  <c:y val="-3.470499750142235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788B-418A-9863-E1D0788EF931}"/>
                </c:ext>
              </c:extLst>
            </c:dLbl>
            <c:dLbl>
              <c:idx val="9"/>
              <c:layout>
                <c:manualLayout>
                  <c:x val="-2.814070537336974E-2"/>
                  <c:y val="-3.470499750142235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788B-418A-9863-E1D0788EF931}"/>
                </c:ext>
              </c:extLst>
            </c:dLbl>
            <c:dLbl>
              <c:idx val="10"/>
              <c:layout>
                <c:manualLayout>
                  <c:x val="-2.814070537336974E-2"/>
                  <c:y val="-3.007766450123268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788B-418A-9863-E1D0788EF931}"/>
                </c:ext>
              </c:extLst>
            </c:dLbl>
            <c:dLbl>
              <c:idx val="11"/>
              <c:layout>
                <c:manualLayout>
                  <c:x val="-2.4623117201698685E-2"/>
                  <c:y val="-2.776399800113788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788B-418A-9863-E1D0788EF931}"/>
                </c:ext>
              </c:extLst>
            </c:dLbl>
            <c:dLbl>
              <c:idx val="12"/>
              <c:layout>
                <c:manualLayout>
                  <c:x val="-2.9313234763926901E-2"/>
                  <c:y val="-2.776399800113788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788B-418A-9863-E1D0788EF931}"/>
                </c:ext>
              </c:extLst>
            </c:dLbl>
            <c:dLbl>
              <c:idx val="13"/>
              <c:layout>
                <c:manualLayout>
                  <c:x val="-2.9313234763926901E-2"/>
                  <c:y val="-2.545033150104306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788B-418A-9863-E1D0788EF931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2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PARETO!$A$4:$A$13</c:f>
              <c:strCache>
                <c:ptCount val="2"/>
                <c:pt idx="0">
                  <c:v>(en blanco)</c:v>
                </c:pt>
                <c:pt idx="1">
                  <c:v>Total general</c:v>
                </c:pt>
              </c:strCache>
            </c:strRef>
          </c:cat>
          <c:val>
            <c:numRef>
              <c:f>PARETO!$C$4:$C$13</c:f>
              <c:numCache>
                <c:formatCode>0.00%</c:formatCode>
                <c:ptCount val="10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F-788B-418A-9863-E1D0788EF9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0878464"/>
        <c:axId val="100868128"/>
      </c:lineChart>
      <c:catAx>
        <c:axId val="1008724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00871936"/>
        <c:crosses val="autoZero"/>
        <c:auto val="1"/>
        <c:lblAlgn val="ctr"/>
        <c:lblOffset val="100"/>
        <c:noMultiLvlLbl val="0"/>
      </c:catAx>
      <c:valAx>
        <c:axId val="100871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O" sz="1200"/>
                  <a:t>Consumo (kWh/mes)</a:t>
                </a:r>
              </a:p>
            </c:rich>
          </c:tx>
          <c:overlay val="0"/>
          <c:spPr>
            <a:solidFill>
              <a:srgbClr val="FFFF00"/>
            </a:solidFill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00872480"/>
        <c:crosses val="autoZero"/>
        <c:crossBetween val="between"/>
      </c:valAx>
      <c:valAx>
        <c:axId val="100868128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O" sz="1200"/>
                  <a:t> % Acumulado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00878464"/>
        <c:crosses val="max"/>
        <c:crossBetween val="between"/>
      </c:valAx>
      <c:catAx>
        <c:axId val="10087846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00868128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s-CO"/>
    </a:p>
  </c:txPr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7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  <a:lumOff val="2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07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  <a:lumOff val="2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07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  <a:lumOff val="2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07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  <a:lumOff val="2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07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  <a:lumOff val="2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266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7.xml><?xml version="1.0" encoding="utf-8"?>
<cs:chartStyle xmlns:cs="http://schemas.microsoft.com/office/drawing/2012/chartStyle" xmlns:a="http://schemas.openxmlformats.org/drawingml/2006/main" id="266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326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dk1">
            <a:lumMod val="75000"/>
            <a:lumOff val="2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dk1">
            <a:lumMod val="75000"/>
            <a:lumOff val="25000"/>
          </a:schemeClr>
        </a:solidFill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133351</xdr:colOff>
      <xdr:row>1</xdr:row>
      <xdr:rowOff>0</xdr:rowOff>
    </xdr:from>
    <xdr:to>
      <xdr:col>9</xdr:col>
      <xdr:colOff>247651</xdr:colOff>
      <xdr:row>4</xdr:row>
      <xdr:rowOff>85725</xdr:rowOff>
    </xdr:to>
    <xdr:sp macro="" textlink="">
      <xdr:nvSpPr>
        <xdr:cNvPr id="4" name="Rectángulo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133351" y="0"/>
          <a:ext cx="6972300" cy="657225"/>
        </a:xfrm>
        <a:prstGeom prst="rect">
          <a:avLst/>
        </a:prstGeom>
        <a:noFill/>
        <a:ln>
          <a:noFill/>
        </a:ln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CO" sz="4000" b="1" cap="none" spc="0">
              <a:ln w="10160">
                <a:solidFill>
                  <a:schemeClr val="accent5"/>
                </a:solidFill>
                <a:prstDash val="solid"/>
              </a:ln>
              <a:solidFill>
                <a:srgbClr val="FFFFFF"/>
              </a:solidFill>
              <a:effectLst>
                <a:outerShdw blurRad="38100" dist="22860" dir="5400000" algn="tl" rotWithShape="0">
                  <a:srgbClr val="000000">
                    <a:alpha val="30000"/>
                  </a:srgbClr>
                </a:outerShdw>
              </a:effectLst>
            </a:rPr>
            <a:t>CARACTERIZACIÓN</a:t>
          </a:r>
          <a:r>
            <a:rPr lang="es-CO" sz="4000" b="1" cap="none" spc="0" baseline="0">
              <a:ln w="10160">
                <a:solidFill>
                  <a:schemeClr val="accent5"/>
                </a:solidFill>
                <a:prstDash val="solid"/>
              </a:ln>
              <a:solidFill>
                <a:srgbClr val="FFFFFF"/>
              </a:solidFill>
              <a:effectLst>
                <a:outerShdw blurRad="38100" dist="22860" dir="5400000" algn="tl" rotWithShape="0">
                  <a:srgbClr val="000000">
                    <a:alpha val="30000"/>
                  </a:srgbClr>
                </a:outerShdw>
              </a:effectLst>
            </a:rPr>
            <a:t> ENERGÉTICA</a:t>
          </a:r>
          <a:endParaRPr lang="es-CO" sz="4000" b="1" cap="none" spc="0">
            <a:ln w="10160">
              <a:solidFill>
                <a:schemeClr val="accent5"/>
              </a:solidFill>
              <a:prstDash val="solid"/>
            </a:ln>
            <a:solidFill>
              <a:srgbClr val="FFFFFF"/>
            </a:solidFill>
            <a:effectLst>
              <a:outerShdw blurRad="38100" dist="22860" dir="5400000" algn="tl" rotWithShape="0">
                <a:srgbClr val="000000">
                  <a:alpha val="30000"/>
                </a:srgbClr>
              </a:outerShdw>
            </a:effectLst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3</xdr:col>
      <xdr:colOff>744946</xdr:colOff>
      <xdr:row>25</xdr:row>
      <xdr:rowOff>143511</xdr:rowOff>
    </xdr:to>
    <xdr:grpSp>
      <xdr:nvGrpSpPr>
        <xdr:cNvPr id="132" name="Grupo 131">
          <a:extLst>
            <a:ext uri="{FF2B5EF4-FFF2-40B4-BE49-F238E27FC236}">
              <a16:creationId xmlns:a16="http://schemas.microsoft.com/office/drawing/2014/main" id="{70CCC05B-5287-469D-9984-E6DF7A964F7E}"/>
            </a:ext>
          </a:extLst>
        </xdr:cNvPr>
        <xdr:cNvGrpSpPr/>
      </xdr:nvGrpSpPr>
      <xdr:grpSpPr>
        <a:xfrm>
          <a:off x="0" y="368116"/>
          <a:ext cx="5604076" cy="4376844"/>
          <a:chOff x="0" y="13343283"/>
          <a:chExt cx="5615120" cy="4525011"/>
        </a:xfrm>
      </xdr:grpSpPr>
      <xdr:grpSp>
        <xdr:nvGrpSpPr>
          <xdr:cNvPr id="67" name="Grupo 66">
            <a:extLst>
              <a:ext uri="{FF2B5EF4-FFF2-40B4-BE49-F238E27FC236}">
                <a16:creationId xmlns:a16="http://schemas.microsoft.com/office/drawing/2014/main" id="{6E0B1009-7BA5-4BE8-A7A2-47121A3B30B0}"/>
              </a:ext>
            </a:extLst>
          </xdr:cNvPr>
          <xdr:cNvGrpSpPr/>
        </xdr:nvGrpSpPr>
        <xdr:grpSpPr>
          <a:xfrm>
            <a:off x="0" y="13343283"/>
            <a:ext cx="5615120" cy="4525011"/>
            <a:chOff x="0" y="0"/>
            <a:chExt cx="5630452" cy="4525012"/>
          </a:xfrm>
        </xdr:grpSpPr>
        <xdr:grpSp>
          <xdr:nvGrpSpPr>
            <xdr:cNvPr id="68" name="Grupo 67">
              <a:extLst>
                <a:ext uri="{FF2B5EF4-FFF2-40B4-BE49-F238E27FC236}">
                  <a16:creationId xmlns:a16="http://schemas.microsoft.com/office/drawing/2014/main" id="{AEF37B73-0AC3-4033-B26F-9F13E1AE5383}"/>
                </a:ext>
              </a:extLst>
            </xdr:cNvPr>
            <xdr:cNvGrpSpPr/>
          </xdr:nvGrpSpPr>
          <xdr:grpSpPr>
            <a:xfrm>
              <a:off x="0" y="0"/>
              <a:ext cx="5630452" cy="4525012"/>
              <a:chOff x="0" y="0"/>
              <a:chExt cx="5613025" cy="5898302"/>
            </a:xfrm>
          </xdr:grpSpPr>
          <xdr:sp macro="" textlink="">
            <xdr:nvSpPr>
              <xdr:cNvPr id="77" name="CuadroTexto 1">
                <a:extLst>
                  <a:ext uri="{FF2B5EF4-FFF2-40B4-BE49-F238E27FC236}">
                    <a16:creationId xmlns:a16="http://schemas.microsoft.com/office/drawing/2014/main" id="{6C635A85-9CC2-4D3F-882E-97EED0761652}"/>
                  </a:ext>
                </a:extLst>
              </xdr:cNvPr>
              <xdr:cNvSpPr txBox="1"/>
            </xdr:nvSpPr>
            <xdr:spPr>
              <a:xfrm>
                <a:off x="9525" y="0"/>
                <a:ext cx="1242731" cy="457200"/>
              </a:xfrm>
              <a:prstGeom prst="rect">
                <a:avLst/>
              </a:prstGeom>
              <a:ln/>
            </xdr:spPr>
            <xdr:style>
              <a:lnRef idx="1">
                <a:schemeClr val="accent3"/>
              </a:lnRef>
              <a:fillRef idx="3">
                <a:schemeClr val="accent3"/>
              </a:fillRef>
              <a:effectRef idx="2">
                <a:schemeClr val="accent3"/>
              </a:effectRef>
              <a:fontRef idx="minor">
                <a:schemeClr val="lt1"/>
              </a:fontRef>
            </xdr:style>
            <xdr:txBody>
              <a:bodyPr wrap="square" rtlCol="0" anchor="t"/>
              <a:lstStyle/>
              <a:p>
                <a:pPr algn="ctr">
                  <a:spcAft>
                    <a:spcPts val="0"/>
                  </a:spcAft>
                </a:pPr>
                <a:r>
                  <a:rPr lang="es-ES_tradnl" sz="900" b="1">
                    <a:solidFill>
                      <a:srgbClr val="000000"/>
                    </a:solidFill>
                    <a:effectLst/>
                    <a:latin typeface="Trebuchet MS" panose="020B0603020202020204" pitchFamily="34" charset="0"/>
                    <a:ea typeface="Times New Roman" panose="02020603050405020304" pitchFamily="18" charset="0"/>
                    <a:cs typeface="Arial" panose="020B0604020202020204" pitchFamily="34" charset="0"/>
                  </a:rPr>
                  <a:t>Proceso </a:t>
                </a:r>
                <a:endParaRPr lang="es-MX" sz="1100">
                  <a:effectLst/>
                  <a:latin typeface="Trebuchet MS" panose="020B0603020202020204" pitchFamily="34" charset="0"/>
                  <a:ea typeface="Times New Roman" panose="02020603050405020304" pitchFamily="18" charset="0"/>
                  <a:cs typeface="Arial" panose="020B0604020202020204" pitchFamily="34" charset="0"/>
                </a:endParaRPr>
              </a:p>
            </xdr:txBody>
          </xdr:sp>
          <xdr:sp macro="" textlink="">
            <xdr:nvSpPr>
              <xdr:cNvPr id="78" name="CuadroTexto 6">
                <a:extLst>
                  <a:ext uri="{FF2B5EF4-FFF2-40B4-BE49-F238E27FC236}">
                    <a16:creationId xmlns:a16="http://schemas.microsoft.com/office/drawing/2014/main" id="{A14DAB44-F657-4DA9-9BDA-A4FC8E217C1C}"/>
                  </a:ext>
                </a:extLst>
              </xdr:cNvPr>
              <xdr:cNvSpPr txBox="1"/>
            </xdr:nvSpPr>
            <xdr:spPr>
              <a:xfrm>
                <a:off x="1456765" y="0"/>
                <a:ext cx="1242731" cy="457200"/>
              </a:xfrm>
              <a:prstGeom prst="rect">
                <a:avLst/>
              </a:prstGeom>
              <a:ln/>
            </xdr:spPr>
            <xdr:style>
              <a:lnRef idx="1">
                <a:schemeClr val="accent3"/>
              </a:lnRef>
              <a:fillRef idx="3">
                <a:schemeClr val="accent3"/>
              </a:fillRef>
              <a:effectRef idx="2">
                <a:schemeClr val="accent3"/>
              </a:effectRef>
              <a:fontRef idx="minor">
                <a:schemeClr val="lt1"/>
              </a:fontRef>
            </xdr:style>
            <xdr:txBody>
              <a:bodyPr wrap="square" rtlCol="0" anchor="t"/>
              <a:lstStyle/>
              <a:p>
                <a:pPr algn="ctr">
                  <a:spcAft>
                    <a:spcPts val="0"/>
                  </a:spcAft>
                </a:pPr>
                <a:r>
                  <a:rPr lang="es-ES_tradnl" sz="900" b="1">
                    <a:solidFill>
                      <a:srgbClr val="000000"/>
                    </a:solidFill>
                    <a:effectLst/>
                    <a:latin typeface="Trebuchet MS" panose="020B0603020202020204" pitchFamily="34" charset="0"/>
                    <a:ea typeface="Times New Roman" panose="02020603050405020304" pitchFamily="18" charset="0"/>
                    <a:cs typeface="Arial" panose="020B0604020202020204" pitchFamily="34" charset="0"/>
                  </a:rPr>
                  <a:t>Entradas de energéticos</a:t>
                </a:r>
                <a:endParaRPr lang="es-MX" sz="1100">
                  <a:effectLst/>
                  <a:latin typeface="Trebuchet MS" panose="020B0603020202020204" pitchFamily="34" charset="0"/>
                  <a:ea typeface="Times New Roman" panose="02020603050405020304" pitchFamily="18" charset="0"/>
                  <a:cs typeface="Arial" panose="020B0604020202020204" pitchFamily="34" charset="0"/>
                </a:endParaRPr>
              </a:p>
            </xdr:txBody>
          </xdr:sp>
          <xdr:sp macro="" textlink="">
            <xdr:nvSpPr>
              <xdr:cNvPr id="79" name="CuadroTexto 7">
                <a:extLst>
                  <a:ext uri="{FF2B5EF4-FFF2-40B4-BE49-F238E27FC236}">
                    <a16:creationId xmlns:a16="http://schemas.microsoft.com/office/drawing/2014/main" id="{981F34EA-54E1-4B4F-B620-AE451946A4A0}"/>
                  </a:ext>
                </a:extLst>
              </xdr:cNvPr>
              <xdr:cNvSpPr txBox="1"/>
            </xdr:nvSpPr>
            <xdr:spPr>
              <a:xfrm>
                <a:off x="2913529" y="0"/>
                <a:ext cx="1242732" cy="457200"/>
              </a:xfrm>
              <a:prstGeom prst="rect">
                <a:avLst/>
              </a:prstGeom>
              <a:ln/>
            </xdr:spPr>
            <xdr:style>
              <a:lnRef idx="1">
                <a:schemeClr val="accent3"/>
              </a:lnRef>
              <a:fillRef idx="3">
                <a:schemeClr val="accent3"/>
              </a:fillRef>
              <a:effectRef idx="2">
                <a:schemeClr val="accent3"/>
              </a:effectRef>
              <a:fontRef idx="minor">
                <a:schemeClr val="lt1"/>
              </a:fontRef>
            </xdr:style>
            <xdr:txBody>
              <a:bodyPr wrap="square" rtlCol="0" anchor="t"/>
              <a:lstStyle/>
              <a:p>
                <a:pPr algn="ctr">
                  <a:spcAft>
                    <a:spcPts val="0"/>
                  </a:spcAft>
                </a:pPr>
                <a:r>
                  <a:rPr lang="es-ES_tradnl" sz="900" b="1">
                    <a:solidFill>
                      <a:srgbClr val="000000"/>
                    </a:solidFill>
                    <a:effectLst/>
                    <a:latin typeface="Trebuchet MS" panose="020B0603020202020204" pitchFamily="34" charset="0"/>
                    <a:ea typeface="Times New Roman" panose="02020603050405020304" pitchFamily="18" charset="0"/>
                    <a:cs typeface="Arial" panose="020B0604020202020204" pitchFamily="34" charset="0"/>
                  </a:rPr>
                  <a:t>Uso </a:t>
                </a:r>
                <a:endParaRPr lang="es-MX" sz="1100">
                  <a:effectLst/>
                  <a:latin typeface="Trebuchet MS" panose="020B0603020202020204" pitchFamily="34" charset="0"/>
                  <a:ea typeface="Times New Roman" panose="02020603050405020304" pitchFamily="18" charset="0"/>
                  <a:cs typeface="Arial" panose="020B0604020202020204" pitchFamily="34" charset="0"/>
                </a:endParaRPr>
              </a:p>
            </xdr:txBody>
          </xdr:sp>
          <xdr:sp macro="" textlink="">
            <xdr:nvSpPr>
              <xdr:cNvPr id="80" name="CuadroTexto 8">
                <a:extLst>
                  <a:ext uri="{FF2B5EF4-FFF2-40B4-BE49-F238E27FC236}">
                    <a16:creationId xmlns:a16="http://schemas.microsoft.com/office/drawing/2014/main" id="{4D6058FD-8029-4674-B50A-BA6C6FBCD6E6}"/>
                  </a:ext>
                </a:extLst>
              </xdr:cNvPr>
              <xdr:cNvSpPr txBox="1"/>
            </xdr:nvSpPr>
            <xdr:spPr>
              <a:xfrm>
                <a:off x="4370294" y="0"/>
                <a:ext cx="1242731" cy="457200"/>
              </a:xfrm>
              <a:prstGeom prst="rect">
                <a:avLst/>
              </a:prstGeom>
              <a:ln/>
            </xdr:spPr>
            <xdr:style>
              <a:lnRef idx="1">
                <a:schemeClr val="accent3"/>
              </a:lnRef>
              <a:fillRef idx="3">
                <a:schemeClr val="accent3"/>
              </a:fillRef>
              <a:effectRef idx="2">
                <a:schemeClr val="accent3"/>
              </a:effectRef>
              <a:fontRef idx="minor">
                <a:schemeClr val="lt1"/>
              </a:fontRef>
            </xdr:style>
            <xdr:txBody>
              <a:bodyPr wrap="square" rtlCol="0" anchor="t"/>
              <a:lstStyle/>
              <a:p>
                <a:pPr algn="ctr">
                  <a:spcAft>
                    <a:spcPts val="0"/>
                  </a:spcAft>
                </a:pPr>
                <a:r>
                  <a:rPr lang="es-ES_tradnl" sz="900" b="1">
                    <a:solidFill>
                      <a:srgbClr val="000000"/>
                    </a:solidFill>
                    <a:effectLst/>
                    <a:latin typeface="Trebuchet MS" panose="020B0603020202020204" pitchFamily="34" charset="0"/>
                    <a:ea typeface="Times New Roman" panose="02020603050405020304" pitchFamily="18" charset="0"/>
                    <a:cs typeface="Arial" panose="020B0604020202020204" pitchFamily="34" charset="0"/>
                  </a:rPr>
                  <a:t>Salida de productos </a:t>
                </a:r>
                <a:endParaRPr lang="es-MX" sz="1100">
                  <a:effectLst/>
                  <a:latin typeface="Trebuchet MS" panose="020B0603020202020204" pitchFamily="34" charset="0"/>
                  <a:ea typeface="Times New Roman" panose="02020603050405020304" pitchFamily="18" charset="0"/>
                  <a:cs typeface="Arial" panose="020B0604020202020204" pitchFamily="34" charset="0"/>
                </a:endParaRPr>
              </a:p>
            </xdr:txBody>
          </xdr:sp>
          <xdr:sp macro="" textlink="">
            <xdr:nvSpPr>
              <xdr:cNvPr id="81" name="CuadroTexto 9">
                <a:extLst>
                  <a:ext uri="{FF2B5EF4-FFF2-40B4-BE49-F238E27FC236}">
                    <a16:creationId xmlns:a16="http://schemas.microsoft.com/office/drawing/2014/main" id="{C86F50DD-953C-4FC8-999E-C85E5E75D701}"/>
                  </a:ext>
                </a:extLst>
              </xdr:cNvPr>
              <xdr:cNvSpPr txBox="1"/>
            </xdr:nvSpPr>
            <xdr:spPr>
              <a:xfrm>
                <a:off x="0" y="1524000"/>
                <a:ext cx="1237689" cy="457200"/>
              </a:xfrm>
              <a:prstGeom prst="rect">
                <a:avLst/>
              </a:prstGeom>
              <a:solidFill>
                <a:schemeClr val="lt1"/>
              </a:solidFill>
              <a:ln w="9525" cmpd="sng">
                <a:solidFill>
                  <a:schemeClr val="lt1">
                    <a:shade val="50000"/>
                  </a:schemeClr>
                </a:solidFill>
              </a:ln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wrap="square" rtlCol="0" anchor="t"/>
              <a:lstStyle/>
              <a:p>
                <a:pPr algn="ctr">
                  <a:spcAft>
                    <a:spcPts val="0"/>
                  </a:spcAft>
                </a:pPr>
                <a:r>
                  <a:rPr lang="es-ES_tradnl" sz="900">
                    <a:solidFill>
                      <a:srgbClr val="000000"/>
                    </a:solidFill>
                    <a:effectLst/>
                    <a:latin typeface="Trebuchet MS" panose="020B0603020202020204" pitchFamily="34" charset="0"/>
                    <a:ea typeface="Times New Roman" panose="02020603050405020304" pitchFamily="18" charset="0"/>
                    <a:cs typeface="Arial" panose="020B0604020202020204" pitchFamily="34" charset="0"/>
                  </a:rPr>
                  <a:t>2</a:t>
                </a:r>
                <a:endParaRPr lang="es-MX" sz="1100">
                  <a:effectLst/>
                  <a:latin typeface="Trebuchet MS" panose="020B0603020202020204" pitchFamily="34" charset="0"/>
                  <a:ea typeface="Times New Roman" panose="02020603050405020304" pitchFamily="18" charset="0"/>
                  <a:cs typeface="Arial" panose="020B0604020202020204" pitchFamily="34" charset="0"/>
                </a:endParaRPr>
              </a:p>
            </xdr:txBody>
          </xdr:sp>
          <xdr:sp macro="" textlink="">
            <xdr:nvSpPr>
              <xdr:cNvPr id="82" name="CuadroTexto 10">
                <a:extLst>
                  <a:ext uri="{FF2B5EF4-FFF2-40B4-BE49-F238E27FC236}">
                    <a16:creationId xmlns:a16="http://schemas.microsoft.com/office/drawing/2014/main" id="{3A36F888-19C8-44B2-BDA8-5B5A01CE47F8}"/>
                  </a:ext>
                </a:extLst>
              </xdr:cNvPr>
              <xdr:cNvSpPr txBox="1"/>
            </xdr:nvSpPr>
            <xdr:spPr>
              <a:xfrm>
                <a:off x="4483" y="762000"/>
                <a:ext cx="1242731" cy="457200"/>
              </a:xfrm>
              <a:prstGeom prst="rect">
                <a:avLst/>
              </a:prstGeom>
              <a:solidFill>
                <a:schemeClr val="lt1"/>
              </a:solidFill>
              <a:ln w="9525" cmpd="sng">
                <a:solidFill>
                  <a:schemeClr val="lt1">
                    <a:shade val="50000"/>
                  </a:schemeClr>
                </a:solidFill>
              </a:ln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wrap="square" rtlCol="0" anchor="t"/>
              <a:lstStyle/>
              <a:p>
                <a:pPr algn="ctr">
                  <a:spcAft>
                    <a:spcPts val="0"/>
                  </a:spcAft>
                </a:pPr>
                <a:r>
                  <a:rPr lang="es-ES_tradnl" sz="900">
                    <a:solidFill>
                      <a:srgbClr val="000000"/>
                    </a:solidFill>
                    <a:effectLst/>
                    <a:latin typeface="Trebuchet MS" panose="020B0603020202020204" pitchFamily="34" charset="0"/>
                    <a:ea typeface="Times New Roman" panose="02020603050405020304" pitchFamily="18" charset="0"/>
                    <a:cs typeface="Arial" panose="020B0604020202020204" pitchFamily="34" charset="0"/>
                  </a:rPr>
                  <a:t>RECEPCIÓN</a:t>
                </a:r>
                <a:r>
                  <a:rPr lang="es-ES_tradnl" sz="900" baseline="0">
                    <a:solidFill>
                      <a:srgbClr val="000000"/>
                    </a:solidFill>
                    <a:effectLst/>
                    <a:latin typeface="Trebuchet MS" panose="020B0603020202020204" pitchFamily="34" charset="0"/>
                    <a:ea typeface="Times New Roman" panose="02020603050405020304" pitchFamily="18" charset="0"/>
                    <a:cs typeface="Arial" panose="020B0604020202020204" pitchFamily="34" charset="0"/>
                  </a:rPr>
                  <a:t> </a:t>
                </a:r>
                <a:endParaRPr lang="es-MX" sz="1100">
                  <a:effectLst/>
                  <a:latin typeface="Trebuchet MS" panose="020B0603020202020204" pitchFamily="34" charset="0"/>
                  <a:ea typeface="Times New Roman" panose="02020603050405020304" pitchFamily="18" charset="0"/>
                  <a:cs typeface="Arial" panose="020B0604020202020204" pitchFamily="34" charset="0"/>
                </a:endParaRPr>
              </a:p>
            </xdr:txBody>
          </xdr:sp>
          <xdr:sp macro="" textlink="">
            <xdr:nvSpPr>
              <xdr:cNvPr id="83" name="CuadroTexto 11">
                <a:extLst>
                  <a:ext uri="{FF2B5EF4-FFF2-40B4-BE49-F238E27FC236}">
                    <a16:creationId xmlns:a16="http://schemas.microsoft.com/office/drawing/2014/main" id="{0019493C-778A-408D-8E14-B18493E6EAAA}"/>
                  </a:ext>
                </a:extLst>
              </xdr:cNvPr>
              <xdr:cNvSpPr txBox="1"/>
            </xdr:nvSpPr>
            <xdr:spPr>
              <a:xfrm>
                <a:off x="4483" y="2286000"/>
                <a:ext cx="1242731" cy="457200"/>
              </a:xfrm>
              <a:prstGeom prst="rect">
                <a:avLst/>
              </a:prstGeom>
              <a:solidFill>
                <a:schemeClr val="lt1"/>
              </a:solidFill>
              <a:ln w="9525" cmpd="sng">
                <a:solidFill>
                  <a:schemeClr val="lt1">
                    <a:shade val="50000"/>
                  </a:schemeClr>
                </a:solidFill>
              </a:ln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wrap="square" rtlCol="0" anchor="t"/>
              <a:lstStyle/>
              <a:p>
                <a:pPr algn="ctr">
                  <a:spcAft>
                    <a:spcPts val="0"/>
                  </a:spcAft>
                </a:pPr>
                <a:r>
                  <a:rPr lang="es-ES_tradnl" sz="900">
                    <a:solidFill>
                      <a:srgbClr val="000000"/>
                    </a:solidFill>
                    <a:effectLst/>
                    <a:latin typeface="Trebuchet MS" panose="020B0603020202020204" pitchFamily="34" charset="0"/>
                    <a:ea typeface="Times New Roman" panose="02020603050405020304" pitchFamily="18" charset="0"/>
                    <a:cs typeface="Arial" panose="020B0604020202020204" pitchFamily="34" charset="0"/>
                  </a:rPr>
                  <a:t>3 </a:t>
                </a:r>
                <a:endParaRPr lang="es-MX" sz="1100">
                  <a:effectLst/>
                  <a:latin typeface="Trebuchet MS" panose="020B0603020202020204" pitchFamily="34" charset="0"/>
                  <a:ea typeface="Times New Roman" panose="02020603050405020304" pitchFamily="18" charset="0"/>
                  <a:cs typeface="Arial" panose="020B0604020202020204" pitchFamily="34" charset="0"/>
                </a:endParaRPr>
              </a:p>
            </xdr:txBody>
          </xdr:sp>
          <xdr:sp macro="" textlink="">
            <xdr:nvSpPr>
              <xdr:cNvPr id="84" name="CuadroTexto 12">
                <a:extLst>
                  <a:ext uri="{FF2B5EF4-FFF2-40B4-BE49-F238E27FC236}">
                    <a16:creationId xmlns:a16="http://schemas.microsoft.com/office/drawing/2014/main" id="{698EA9B4-7EA4-4230-A272-1B9373F6036B}"/>
                  </a:ext>
                </a:extLst>
              </xdr:cNvPr>
              <xdr:cNvSpPr txBox="1"/>
            </xdr:nvSpPr>
            <xdr:spPr>
              <a:xfrm>
                <a:off x="2913529" y="2286000"/>
                <a:ext cx="1242732" cy="457200"/>
              </a:xfrm>
              <a:prstGeom prst="rect">
                <a:avLst/>
              </a:prstGeom>
              <a:solidFill>
                <a:schemeClr val="lt1"/>
              </a:solidFill>
              <a:ln w="9525" cmpd="sng">
                <a:solidFill>
                  <a:schemeClr val="lt1">
                    <a:shade val="50000"/>
                  </a:schemeClr>
                </a:solidFill>
              </a:ln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wrap="square" rtlCol="0" anchor="t"/>
              <a:lstStyle/>
              <a:p>
                <a:pPr algn="ctr">
                  <a:spcAft>
                    <a:spcPts val="0"/>
                  </a:spcAft>
                </a:pPr>
                <a:r>
                  <a:rPr lang="es-ES_tradnl" sz="900">
                    <a:solidFill>
                      <a:srgbClr val="000000"/>
                    </a:solidFill>
                    <a:effectLst/>
                    <a:latin typeface="Trebuchet MS" panose="020B0603020202020204" pitchFamily="34" charset="0"/>
                    <a:ea typeface="Times New Roman" panose="02020603050405020304" pitchFamily="18" charset="0"/>
                    <a:cs typeface="Arial" panose="020B0604020202020204" pitchFamily="34" charset="0"/>
                  </a:rPr>
                  <a:t>-</a:t>
                </a:r>
                <a:endParaRPr lang="es-MX" sz="1100">
                  <a:effectLst/>
                  <a:latin typeface="Trebuchet MS" panose="020B0603020202020204" pitchFamily="34" charset="0"/>
                  <a:ea typeface="Times New Roman" panose="02020603050405020304" pitchFamily="18" charset="0"/>
                  <a:cs typeface="Arial" panose="020B0604020202020204" pitchFamily="34" charset="0"/>
                </a:endParaRPr>
              </a:p>
            </xdr:txBody>
          </xdr:sp>
          <xdr:sp macro="" textlink="">
            <xdr:nvSpPr>
              <xdr:cNvPr id="85" name="CuadroTexto 13">
                <a:extLst>
                  <a:ext uri="{FF2B5EF4-FFF2-40B4-BE49-F238E27FC236}">
                    <a16:creationId xmlns:a16="http://schemas.microsoft.com/office/drawing/2014/main" id="{5F6F32E0-084F-4485-AE91-D5765EA0FAEA}"/>
                  </a:ext>
                </a:extLst>
              </xdr:cNvPr>
              <xdr:cNvSpPr txBox="1"/>
            </xdr:nvSpPr>
            <xdr:spPr>
              <a:xfrm>
                <a:off x="4370294" y="2286000"/>
                <a:ext cx="1242731" cy="457200"/>
              </a:xfrm>
              <a:prstGeom prst="rect">
                <a:avLst/>
              </a:prstGeom>
              <a:solidFill>
                <a:schemeClr val="lt1"/>
              </a:solidFill>
              <a:ln w="9525" cmpd="sng">
                <a:solidFill>
                  <a:schemeClr val="lt1">
                    <a:shade val="50000"/>
                  </a:schemeClr>
                </a:solidFill>
              </a:ln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wrap="square" rtlCol="0" anchor="t"/>
              <a:lstStyle/>
              <a:p>
                <a:pPr algn="ctr">
                  <a:spcAft>
                    <a:spcPts val="0"/>
                  </a:spcAft>
                </a:pPr>
                <a:endParaRPr lang="es-MX" sz="1100">
                  <a:effectLst/>
                  <a:latin typeface="Trebuchet MS" panose="020B0603020202020204" pitchFamily="34" charset="0"/>
                  <a:ea typeface="Times New Roman" panose="02020603050405020304" pitchFamily="18" charset="0"/>
                  <a:cs typeface="Arial" panose="020B0604020202020204" pitchFamily="34" charset="0"/>
                </a:endParaRPr>
              </a:p>
            </xdr:txBody>
          </xdr:sp>
          <xdr:sp macro="" textlink="">
            <xdr:nvSpPr>
              <xdr:cNvPr id="86" name="CuadroTexto 14">
                <a:extLst>
                  <a:ext uri="{FF2B5EF4-FFF2-40B4-BE49-F238E27FC236}">
                    <a16:creationId xmlns:a16="http://schemas.microsoft.com/office/drawing/2014/main" id="{BAFF33EA-2335-4C22-AD96-832FE9F0827D}"/>
                  </a:ext>
                </a:extLst>
              </xdr:cNvPr>
              <xdr:cNvSpPr txBox="1"/>
            </xdr:nvSpPr>
            <xdr:spPr>
              <a:xfrm>
                <a:off x="2913529" y="1524000"/>
                <a:ext cx="1242732" cy="457200"/>
              </a:xfrm>
              <a:prstGeom prst="rect">
                <a:avLst/>
              </a:prstGeom>
              <a:solidFill>
                <a:schemeClr val="lt1"/>
              </a:solidFill>
              <a:ln w="9525" cmpd="sng">
                <a:solidFill>
                  <a:schemeClr val="lt1">
                    <a:shade val="50000"/>
                  </a:schemeClr>
                </a:solidFill>
              </a:ln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wrap="square" rtlCol="0" anchor="t"/>
              <a:lstStyle/>
              <a:p>
                <a:pPr algn="ctr">
                  <a:spcAft>
                    <a:spcPts val="0"/>
                  </a:spcAft>
                </a:pPr>
                <a:r>
                  <a:rPr lang="es-ES_tradnl" sz="900">
                    <a:solidFill>
                      <a:srgbClr val="000000"/>
                    </a:solidFill>
                    <a:effectLst/>
                    <a:latin typeface="Trebuchet MS" panose="020B0603020202020204" pitchFamily="34" charset="0"/>
                    <a:ea typeface="Times New Roman" panose="02020603050405020304" pitchFamily="18" charset="0"/>
                    <a:cs typeface="Arial" panose="020B0604020202020204" pitchFamily="34" charset="0"/>
                  </a:rPr>
                  <a:t>Fuerza motriz</a:t>
                </a:r>
                <a:endParaRPr lang="es-MX" sz="1100">
                  <a:effectLst/>
                  <a:latin typeface="Trebuchet MS" panose="020B0603020202020204" pitchFamily="34" charset="0"/>
                  <a:ea typeface="Times New Roman" panose="02020603050405020304" pitchFamily="18" charset="0"/>
                  <a:cs typeface="Arial" panose="020B0604020202020204" pitchFamily="34" charset="0"/>
                </a:endParaRPr>
              </a:p>
            </xdr:txBody>
          </xdr:sp>
          <xdr:sp macro="" textlink="">
            <xdr:nvSpPr>
              <xdr:cNvPr id="87" name="CuadroTexto 15">
                <a:extLst>
                  <a:ext uri="{FF2B5EF4-FFF2-40B4-BE49-F238E27FC236}">
                    <a16:creationId xmlns:a16="http://schemas.microsoft.com/office/drawing/2014/main" id="{F6FAFA70-5AF2-4ED9-BB65-E158AF58C613}"/>
                  </a:ext>
                </a:extLst>
              </xdr:cNvPr>
              <xdr:cNvSpPr txBox="1"/>
            </xdr:nvSpPr>
            <xdr:spPr>
              <a:xfrm>
                <a:off x="4370294" y="1524000"/>
                <a:ext cx="1242731" cy="457200"/>
              </a:xfrm>
              <a:prstGeom prst="rect">
                <a:avLst/>
              </a:prstGeom>
              <a:solidFill>
                <a:schemeClr val="lt1"/>
              </a:solidFill>
              <a:ln w="9525" cmpd="sng">
                <a:solidFill>
                  <a:schemeClr val="lt1">
                    <a:shade val="50000"/>
                  </a:schemeClr>
                </a:solidFill>
              </a:ln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wrap="square" rtlCol="0" anchor="t"/>
              <a:lstStyle/>
              <a:p>
                <a:pPr algn="ctr">
                  <a:spcAft>
                    <a:spcPts val="0"/>
                  </a:spcAft>
                </a:pPr>
                <a:endParaRPr lang="es-MX" sz="1100">
                  <a:effectLst/>
                  <a:latin typeface="Trebuchet MS" panose="020B0603020202020204" pitchFamily="34" charset="0"/>
                  <a:ea typeface="Times New Roman" panose="02020603050405020304" pitchFamily="18" charset="0"/>
                  <a:cs typeface="Arial" panose="020B0604020202020204" pitchFamily="34" charset="0"/>
                </a:endParaRPr>
              </a:p>
            </xdr:txBody>
          </xdr:sp>
          <xdr:sp macro="" textlink="">
            <xdr:nvSpPr>
              <xdr:cNvPr id="88" name="CuadroTexto 16">
                <a:extLst>
                  <a:ext uri="{FF2B5EF4-FFF2-40B4-BE49-F238E27FC236}">
                    <a16:creationId xmlns:a16="http://schemas.microsoft.com/office/drawing/2014/main" id="{5336B393-08B9-4D56-9A1F-AF4070B8CEC3}"/>
                  </a:ext>
                </a:extLst>
              </xdr:cNvPr>
              <xdr:cNvSpPr txBox="1"/>
            </xdr:nvSpPr>
            <xdr:spPr>
              <a:xfrm>
                <a:off x="2913529" y="762000"/>
                <a:ext cx="1242732" cy="457200"/>
              </a:xfrm>
              <a:prstGeom prst="rect">
                <a:avLst/>
              </a:prstGeom>
              <a:solidFill>
                <a:schemeClr val="lt1"/>
              </a:solidFill>
              <a:ln w="9525" cmpd="sng">
                <a:solidFill>
                  <a:schemeClr val="lt1">
                    <a:shade val="50000"/>
                  </a:schemeClr>
                </a:solidFill>
              </a:ln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wrap="square" rtlCol="0" anchor="t"/>
              <a:lstStyle/>
              <a:p>
                <a:pPr algn="ctr">
                  <a:spcAft>
                    <a:spcPts val="0"/>
                  </a:spcAft>
                </a:pPr>
                <a:r>
                  <a:rPr lang="es-ES_tradnl" sz="900">
                    <a:solidFill>
                      <a:srgbClr val="000000"/>
                    </a:solidFill>
                    <a:effectLst/>
                    <a:latin typeface="Trebuchet MS" panose="020B0603020202020204" pitchFamily="34" charset="0"/>
                    <a:ea typeface="Times New Roman" panose="02020603050405020304" pitchFamily="18" charset="0"/>
                    <a:cs typeface="Arial" panose="020B0604020202020204" pitchFamily="34" charset="0"/>
                  </a:rPr>
                  <a:t>GENERACIÓN VAPOR -</a:t>
                </a:r>
                <a:endParaRPr lang="es-MX" sz="1100">
                  <a:effectLst/>
                  <a:latin typeface="Trebuchet MS" panose="020B0603020202020204" pitchFamily="34" charset="0"/>
                  <a:ea typeface="Times New Roman" panose="02020603050405020304" pitchFamily="18" charset="0"/>
                  <a:cs typeface="Arial" panose="020B0604020202020204" pitchFamily="34" charset="0"/>
                </a:endParaRPr>
              </a:p>
            </xdr:txBody>
          </xdr:sp>
          <xdr:sp macro="" textlink="">
            <xdr:nvSpPr>
              <xdr:cNvPr id="89" name="CuadroTexto 17">
                <a:extLst>
                  <a:ext uri="{FF2B5EF4-FFF2-40B4-BE49-F238E27FC236}">
                    <a16:creationId xmlns:a16="http://schemas.microsoft.com/office/drawing/2014/main" id="{A67D1C4E-61B8-4A8E-9518-642B537D1D80}"/>
                  </a:ext>
                </a:extLst>
              </xdr:cNvPr>
              <xdr:cNvSpPr txBox="1"/>
            </xdr:nvSpPr>
            <xdr:spPr>
              <a:xfrm>
                <a:off x="4370294" y="762000"/>
                <a:ext cx="1242731" cy="457200"/>
              </a:xfrm>
              <a:prstGeom prst="rect">
                <a:avLst/>
              </a:prstGeom>
              <a:solidFill>
                <a:schemeClr val="lt1"/>
              </a:solidFill>
              <a:ln w="9525" cmpd="sng">
                <a:solidFill>
                  <a:schemeClr val="lt1">
                    <a:shade val="50000"/>
                  </a:schemeClr>
                </a:solidFill>
              </a:ln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wrap="square" rtlCol="0" anchor="t"/>
              <a:lstStyle/>
              <a:p>
                <a:pPr algn="ctr">
                  <a:spcAft>
                    <a:spcPts val="0"/>
                  </a:spcAft>
                </a:pPr>
                <a:r>
                  <a:rPr lang="es-ES_tradnl" sz="900">
                    <a:solidFill>
                      <a:srgbClr val="000000"/>
                    </a:solidFill>
                    <a:effectLst/>
                    <a:latin typeface="Trebuchet MS" panose="020B0603020202020204" pitchFamily="34" charset="0"/>
                    <a:ea typeface="Times New Roman" panose="02020603050405020304" pitchFamily="18" charset="0"/>
                    <a:cs typeface="Arial" panose="020B0604020202020204" pitchFamily="34" charset="0"/>
                  </a:rPr>
                  <a:t>Materias primas </a:t>
                </a:r>
                <a:endParaRPr lang="es-MX" sz="1100">
                  <a:effectLst/>
                  <a:latin typeface="Trebuchet MS" panose="020B0603020202020204" pitchFamily="34" charset="0"/>
                  <a:ea typeface="Times New Roman" panose="02020603050405020304" pitchFamily="18" charset="0"/>
                  <a:cs typeface="Arial" panose="020B0604020202020204" pitchFamily="34" charset="0"/>
                </a:endParaRPr>
              </a:p>
            </xdr:txBody>
          </xdr:sp>
          <xdr:sp macro="" textlink="">
            <xdr:nvSpPr>
              <xdr:cNvPr id="90" name="CuadroTexto 18">
                <a:extLst>
                  <a:ext uri="{FF2B5EF4-FFF2-40B4-BE49-F238E27FC236}">
                    <a16:creationId xmlns:a16="http://schemas.microsoft.com/office/drawing/2014/main" id="{EA1D31FE-4C7D-474E-A2E6-2C2B32DFCA63}"/>
                  </a:ext>
                </a:extLst>
              </xdr:cNvPr>
              <xdr:cNvSpPr txBox="1"/>
            </xdr:nvSpPr>
            <xdr:spPr>
              <a:xfrm>
                <a:off x="4481" y="3917102"/>
                <a:ext cx="1242731" cy="457200"/>
              </a:xfrm>
              <a:prstGeom prst="rect">
                <a:avLst/>
              </a:prstGeom>
              <a:solidFill>
                <a:schemeClr val="lt1"/>
              </a:solidFill>
              <a:ln w="9525" cmpd="sng">
                <a:solidFill>
                  <a:schemeClr val="lt1">
                    <a:shade val="50000"/>
                  </a:schemeClr>
                </a:solidFill>
              </a:ln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wrap="square" rtlCol="0" anchor="t"/>
              <a:lstStyle/>
              <a:p>
                <a:pPr algn="ctr">
                  <a:spcAft>
                    <a:spcPts val="0"/>
                  </a:spcAft>
                </a:pPr>
                <a:r>
                  <a:rPr lang="es-ES_tradnl" sz="900">
                    <a:solidFill>
                      <a:srgbClr val="000000"/>
                    </a:solidFill>
                    <a:effectLst/>
                    <a:latin typeface="Trebuchet MS" panose="020B0603020202020204" pitchFamily="34" charset="0"/>
                    <a:ea typeface="Times New Roman" panose="02020603050405020304" pitchFamily="18" charset="0"/>
                    <a:cs typeface="Arial" panose="020B0604020202020204" pitchFamily="34" charset="0"/>
                  </a:rPr>
                  <a:t>5</a:t>
                </a:r>
                <a:endParaRPr lang="es-MX" sz="1100">
                  <a:effectLst/>
                  <a:latin typeface="Trebuchet MS" panose="020B0603020202020204" pitchFamily="34" charset="0"/>
                  <a:ea typeface="Times New Roman" panose="02020603050405020304" pitchFamily="18" charset="0"/>
                  <a:cs typeface="Arial" panose="020B0604020202020204" pitchFamily="34" charset="0"/>
                </a:endParaRPr>
              </a:p>
            </xdr:txBody>
          </xdr:sp>
          <xdr:sp macro="" textlink="">
            <xdr:nvSpPr>
              <xdr:cNvPr id="91" name="CuadroTexto 19">
                <a:extLst>
                  <a:ext uri="{FF2B5EF4-FFF2-40B4-BE49-F238E27FC236}">
                    <a16:creationId xmlns:a16="http://schemas.microsoft.com/office/drawing/2014/main" id="{C8C09FC7-A5E2-4B91-BD66-B0E2C7BE111A}"/>
                  </a:ext>
                </a:extLst>
              </xdr:cNvPr>
              <xdr:cNvSpPr txBox="1"/>
            </xdr:nvSpPr>
            <xdr:spPr>
              <a:xfrm>
                <a:off x="4481" y="4679101"/>
                <a:ext cx="1242731" cy="457200"/>
              </a:xfrm>
              <a:prstGeom prst="rect">
                <a:avLst/>
              </a:prstGeom>
              <a:solidFill>
                <a:schemeClr val="lt1"/>
              </a:solidFill>
              <a:ln w="9525" cmpd="sng">
                <a:solidFill>
                  <a:schemeClr val="lt1">
                    <a:shade val="50000"/>
                  </a:schemeClr>
                </a:solidFill>
              </a:ln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wrap="square" rtlCol="0" anchor="t"/>
              <a:lstStyle/>
              <a:p>
                <a:pPr algn="ctr">
                  <a:spcAft>
                    <a:spcPts val="0"/>
                  </a:spcAft>
                </a:pPr>
                <a:r>
                  <a:rPr lang="es-ES_tradnl" sz="900">
                    <a:solidFill>
                      <a:srgbClr val="000000"/>
                    </a:solidFill>
                    <a:effectLst/>
                    <a:latin typeface="Trebuchet MS" panose="020B0603020202020204" pitchFamily="34" charset="0"/>
                    <a:ea typeface="Times New Roman" panose="02020603050405020304" pitchFamily="18" charset="0"/>
                    <a:cs typeface="Arial" panose="020B0604020202020204" pitchFamily="34" charset="0"/>
                  </a:rPr>
                  <a:t>6</a:t>
                </a:r>
                <a:endParaRPr lang="es-MX" sz="1100">
                  <a:effectLst/>
                  <a:latin typeface="Trebuchet MS" panose="020B0603020202020204" pitchFamily="34" charset="0"/>
                  <a:ea typeface="Times New Roman" panose="02020603050405020304" pitchFamily="18" charset="0"/>
                  <a:cs typeface="Arial" panose="020B0604020202020204" pitchFamily="34" charset="0"/>
                </a:endParaRPr>
              </a:p>
            </xdr:txBody>
          </xdr:sp>
          <xdr:sp macro="" textlink="">
            <xdr:nvSpPr>
              <xdr:cNvPr id="92" name="CuadroTexto 20">
                <a:extLst>
                  <a:ext uri="{FF2B5EF4-FFF2-40B4-BE49-F238E27FC236}">
                    <a16:creationId xmlns:a16="http://schemas.microsoft.com/office/drawing/2014/main" id="{C5561E84-D5BF-49D3-8F67-D301951D7518}"/>
                  </a:ext>
                </a:extLst>
              </xdr:cNvPr>
              <xdr:cNvSpPr txBox="1"/>
            </xdr:nvSpPr>
            <xdr:spPr>
              <a:xfrm>
                <a:off x="4481" y="5441102"/>
                <a:ext cx="1242731" cy="457200"/>
              </a:xfrm>
              <a:prstGeom prst="rect">
                <a:avLst/>
              </a:prstGeom>
              <a:solidFill>
                <a:schemeClr val="lt1"/>
              </a:solidFill>
              <a:ln w="9525" cmpd="sng">
                <a:solidFill>
                  <a:schemeClr val="lt1">
                    <a:shade val="50000"/>
                  </a:schemeClr>
                </a:solidFill>
              </a:ln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wrap="square" rtlCol="0" anchor="t"/>
              <a:lstStyle/>
              <a:p>
                <a:pPr algn="ctr">
                  <a:spcAft>
                    <a:spcPts val="0"/>
                  </a:spcAft>
                </a:pPr>
                <a:r>
                  <a:rPr lang="es-ES_tradnl" sz="900">
                    <a:solidFill>
                      <a:srgbClr val="000000"/>
                    </a:solidFill>
                    <a:effectLst/>
                    <a:latin typeface="Trebuchet MS" panose="020B0603020202020204" pitchFamily="34" charset="0"/>
                    <a:ea typeface="Times New Roman" panose="02020603050405020304" pitchFamily="18" charset="0"/>
                    <a:cs typeface="Arial" panose="020B0604020202020204" pitchFamily="34" charset="0"/>
                  </a:rPr>
                  <a:t>7</a:t>
                </a:r>
                <a:endParaRPr lang="es-MX" sz="1100">
                  <a:effectLst/>
                  <a:latin typeface="Trebuchet MS" panose="020B0603020202020204" pitchFamily="34" charset="0"/>
                  <a:ea typeface="Times New Roman" panose="02020603050405020304" pitchFamily="18" charset="0"/>
                  <a:cs typeface="Arial" panose="020B0604020202020204" pitchFamily="34" charset="0"/>
                </a:endParaRPr>
              </a:p>
            </xdr:txBody>
          </xdr:sp>
          <xdr:sp macro="" textlink="">
            <xdr:nvSpPr>
              <xdr:cNvPr id="93" name="CuadroTexto 21">
                <a:extLst>
                  <a:ext uri="{FF2B5EF4-FFF2-40B4-BE49-F238E27FC236}">
                    <a16:creationId xmlns:a16="http://schemas.microsoft.com/office/drawing/2014/main" id="{6AAC4D2E-A9DC-46F8-BBE2-588279DDDC7F}"/>
                  </a:ext>
                </a:extLst>
              </xdr:cNvPr>
              <xdr:cNvSpPr txBox="1"/>
            </xdr:nvSpPr>
            <xdr:spPr>
              <a:xfrm>
                <a:off x="1476444" y="1524000"/>
                <a:ext cx="1242731" cy="457200"/>
              </a:xfrm>
              <a:prstGeom prst="rect">
                <a:avLst/>
              </a:prstGeom>
              <a:solidFill>
                <a:schemeClr val="lt1"/>
              </a:solidFill>
              <a:ln w="9525" cmpd="sng">
                <a:solidFill>
                  <a:schemeClr val="lt1">
                    <a:shade val="50000"/>
                  </a:schemeClr>
                </a:solidFill>
              </a:ln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wrap="square" rtlCol="0" anchor="t"/>
              <a:lstStyle/>
              <a:p>
                <a:pPr algn="ctr">
                  <a:spcAft>
                    <a:spcPts val="0"/>
                  </a:spcAft>
                </a:pPr>
                <a:r>
                  <a:rPr lang="es-ES_tradnl" sz="900">
                    <a:solidFill>
                      <a:srgbClr val="000000"/>
                    </a:solidFill>
                    <a:effectLst/>
                    <a:latin typeface="Trebuchet MS" panose="020B0603020202020204" pitchFamily="34" charset="0"/>
                    <a:ea typeface="Times New Roman" panose="02020603050405020304" pitchFamily="18" charset="0"/>
                    <a:cs typeface="Arial" panose="020B0604020202020204" pitchFamily="34" charset="0"/>
                  </a:rPr>
                  <a:t>-</a:t>
                </a:r>
                <a:endParaRPr lang="es-MX" sz="1100">
                  <a:effectLst/>
                  <a:latin typeface="Trebuchet MS" panose="020B0603020202020204" pitchFamily="34" charset="0"/>
                  <a:ea typeface="Times New Roman" panose="02020603050405020304" pitchFamily="18" charset="0"/>
                  <a:cs typeface="Arial" panose="020B0604020202020204" pitchFamily="34" charset="0"/>
                </a:endParaRPr>
              </a:p>
            </xdr:txBody>
          </xdr:sp>
          <xdr:sp macro="" textlink="">
            <xdr:nvSpPr>
              <xdr:cNvPr id="94" name="CuadroTexto 22">
                <a:extLst>
                  <a:ext uri="{FF2B5EF4-FFF2-40B4-BE49-F238E27FC236}">
                    <a16:creationId xmlns:a16="http://schemas.microsoft.com/office/drawing/2014/main" id="{4E986610-9D3D-4605-9369-67C2C7C4B64F}"/>
                  </a:ext>
                </a:extLst>
              </xdr:cNvPr>
              <xdr:cNvSpPr txBox="1"/>
            </xdr:nvSpPr>
            <xdr:spPr>
              <a:xfrm>
                <a:off x="1485970" y="762000"/>
                <a:ext cx="1242731" cy="457200"/>
              </a:xfrm>
              <a:prstGeom prst="rect">
                <a:avLst/>
              </a:prstGeom>
              <a:solidFill>
                <a:schemeClr val="lt1"/>
              </a:solidFill>
              <a:ln w="9525" cmpd="sng">
                <a:solidFill>
                  <a:schemeClr val="lt1">
                    <a:shade val="50000"/>
                  </a:schemeClr>
                </a:solidFill>
              </a:ln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wrap="square" rtlCol="0" anchor="t"/>
              <a:lstStyle/>
              <a:p>
                <a:pPr algn="ctr">
                  <a:spcAft>
                    <a:spcPts val="0"/>
                  </a:spcAft>
                </a:pPr>
                <a:r>
                  <a:rPr lang="es-ES_tradnl" sz="900">
                    <a:solidFill>
                      <a:srgbClr val="000000"/>
                    </a:solidFill>
                    <a:effectLst/>
                    <a:latin typeface="Trebuchet MS" panose="020B0603020202020204" pitchFamily="34" charset="0"/>
                    <a:ea typeface="Times New Roman" panose="02020603050405020304" pitchFamily="18" charset="0"/>
                    <a:cs typeface="Arial" panose="020B0604020202020204" pitchFamily="34" charset="0"/>
                  </a:rPr>
                  <a:t>-GAS NATURAL </a:t>
                </a:r>
                <a:endParaRPr lang="es-MX" sz="1100">
                  <a:effectLst/>
                  <a:latin typeface="Trebuchet MS" panose="020B0603020202020204" pitchFamily="34" charset="0"/>
                  <a:ea typeface="Times New Roman" panose="02020603050405020304" pitchFamily="18" charset="0"/>
                  <a:cs typeface="Arial" panose="020B0604020202020204" pitchFamily="34" charset="0"/>
                </a:endParaRPr>
              </a:p>
            </xdr:txBody>
          </xdr:sp>
          <xdr:sp macro="" textlink="">
            <xdr:nvSpPr>
              <xdr:cNvPr id="95" name="CuadroTexto 23">
                <a:extLst>
                  <a:ext uri="{FF2B5EF4-FFF2-40B4-BE49-F238E27FC236}">
                    <a16:creationId xmlns:a16="http://schemas.microsoft.com/office/drawing/2014/main" id="{2C9AE5FC-D3D5-46B9-A49B-12101C30F6AA}"/>
                  </a:ext>
                </a:extLst>
              </xdr:cNvPr>
              <xdr:cNvSpPr txBox="1"/>
            </xdr:nvSpPr>
            <xdr:spPr>
              <a:xfrm>
                <a:off x="1485969" y="2286002"/>
                <a:ext cx="1242731" cy="507538"/>
              </a:xfrm>
              <a:prstGeom prst="rect">
                <a:avLst/>
              </a:prstGeom>
              <a:solidFill>
                <a:schemeClr val="lt1"/>
              </a:solidFill>
              <a:ln w="9525" cmpd="sng">
                <a:solidFill>
                  <a:schemeClr val="lt1">
                    <a:shade val="50000"/>
                  </a:schemeClr>
                </a:solidFill>
              </a:ln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wrap="square" rtlCol="0" anchor="t"/>
              <a:lstStyle/>
              <a:p>
                <a:pPr algn="ctr">
                  <a:spcAft>
                    <a:spcPts val="0"/>
                  </a:spcAft>
                </a:pPr>
                <a:r>
                  <a:rPr lang="es-ES_tradnl" sz="900">
                    <a:solidFill>
                      <a:srgbClr val="000000"/>
                    </a:solidFill>
                    <a:effectLst/>
                    <a:latin typeface="Trebuchet MS" panose="020B0603020202020204" pitchFamily="34" charset="0"/>
                    <a:ea typeface="Times New Roman" panose="02020603050405020304" pitchFamily="18" charset="0"/>
                    <a:cs typeface="Arial" panose="020B0604020202020204" pitchFamily="34" charset="0"/>
                  </a:rPr>
                  <a:t>-</a:t>
                </a:r>
                <a:endParaRPr lang="es-MX" sz="1100">
                  <a:effectLst/>
                  <a:latin typeface="Trebuchet MS" panose="020B0603020202020204" pitchFamily="34" charset="0"/>
                  <a:ea typeface="Times New Roman" panose="02020603050405020304" pitchFamily="18" charset="0"/>
                  <a:cs typeface="Arial" panose="020B0604020202020204" pitchFamily="34" charset="0"/>
                </a:endParaRPr>
              </a:p>
            </xdr:txBody>
          </xdr:sp>
          <xdr:sp macro="" textlink="">
            <xdr:nvSpPr>
              <xdr:cNvPr id="96" name="CuadroTexto 24">
                <a:extLst>
                  <a:ext uri="{FF2B5EF4-FFF2-40B4-BE49-F238E27FC236}">
                    <a16:creationId xmlns:a16="http://schemas.microsoft.com/office/drawing/2014/main" id="{3C329E61-2948-4297-908C-E4558ABA04AE}"/>
                  </a:ext>
                </a:extLst>
              </xdr:cNvPr>
              <xdr:cNvSpPr txBox="1"/>
            </xdr:nvSpPr>
            <xdr:spPr>
              <a:xfrm>
                <a:off x="1485967" y="3929136"/>
                <a:ext cx="1242731" cy="601490"/>
              </a:xfrm>
              <a:prstGeom prst="rect">
                <a:avLst/>
              </a:prstGeom>
              <a:solidFill>
                <a:schemeClr val="lt1"/>
              </a:solidFill>
              <a:ln w="9525" cmpd="sng">
                <a:solidFill>
                  <a:schemeClr val="lt1">
                    <a:shade val="50000"/>
                  </a:schemeClr>
                </a:solidFill>
              </a:ln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wrap="square" rtlCol="0" anchor="t"/>
              <a:lstStyle/>
              <a:p>
                <a:pPr algn="ctr">
                  <a:spcAft>
                    <a:spcPts val="0"/>
                  </a:spcAft>
                </a:pPr>
                <a:r>
                  <a:rPr lang="es-ES_tradnl" sz="900">
                    <a:solidFill>
                      <a:srgbClr val="000000"/>
                    </a:solidFill>
                    <a:effectLst/>
                    <a:latin typeface="Trebuchet MS" panose="020B0603020202020204" pitchFamily="34" charset="0"/>
                    <a:ea typeface="Times New Roman" panose="02020603050405020304" pitchFamily="18" charset="0"/>
                    <a:cs typeface="Arial" panose="020B0604020202020204" pitchFamily="34" charset="0"/>
                  </a:rPr>
                  <a:t>-</a:t>
                </a:r>
                <a:endParaRPr lang="es-MX" sz="1100">
                  <a:effectLst/>
                  <a:latin typeface="Trebuchet MS" panose="020B0603020202020204" pitchFamily="34" charset="0"/>
                  <a:ea typeface="Times New Roman" panose="02020603050405020304" pitchFamily="18" charset="0"/>
                  <a:cs typeface="Arial" panose="020B0604020202020204" pitchFamily="34" charset="0"/>
                </a:endParaRPr>
              </a:p>
            </xdr:txBody>
          </xdr:sp>
          <xdr:sp macro="" textlink="">
            <xdr:nvSpPr>
              <xdr:cNvPr id="97" name="CuadroTexto 25">
                <a:extLst>
                  <a:ext uri="{FF2B5EF4-FFF2-40B4-BE49-F238E27FC236}">
                    <a16:creationId xmlns:a16="http://schemas.microsoft.com/office/drawing/2014/main" id="{7D3E3659-4DE4-43C0-B1F5-3930998B664F}"/>
                  </a:ext>
                </a:extLst>
              </xdr:cNvPr>
              <xdr:cNvSpPr txBox="1"/>
            </xdr:nvSpPr>
            <xdr:spPr>
              <a:xfrm>
                <a:off x="1485967" y="4679101"/>
                <a:ext cx="1242731" cy="597586"/>
              </a:xfrm>
              <a:prstGeom prst="rect">
                <a:avLst/>
              </a:prstGeom>
              <a:solidFill>
                <a:schemeClr val="lt1"/>
              </a:solidFill>
              <a:ln w="9525" cmpd="sng">
                <a:solidFill>
                  <a:schemeClr val="lt1">
                    <a:shade val="50000"/>
                  </a:schemeClr>
                </a:solidFill>
              </a:ln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wrap="square" rtlCol="0" anchor="t"/>
              <a:lstStyle/>
              <a:p>
                <a:pPr algn="ctr">
                  <a:spcAft>
                    <a:spcPts val="0"/>
                  </a:spcAft>
                </a:pPr>
                <a:r>
                  <a:rPr lang="es-ES_tradnl" sz="900">
                    <a:solidFill>
                      <a:srgbClr val="000000"/>
                    </a:solidFill>
                    <a:effectLst/>
                    <a:latin typeface="Trebuchet MS" panose="020B0603020202020204" pitchFamily="34" charset="0"/>
                    <a:ea typeface="Times New Roman" panose="02020603050405020304" pitchFamily="18" charset="0"/>
                    <a:cs typeface="Arial" panose="020B0604020202020204" pitchFamily="34" charset="0"/>
                  </a:rPr>
                  <a:t>-</a:t>
                </a:r>
                <a:endParaRPr lang="es-MX" sz="1100">
                  <a:effectLst/>
                  <a:latin typeface="Trebuchet MS" panose="020B0603020202020204" pitchFamily="34" charset="0"/>
                  <a:ea typeface="Times New Roman" panose="02020603050405020304" pitchFamily="18" charset="0"/>
                  <a:cs typeface="Arial" panose="020B0604020202020204" pitchFamily="34" charset="0"/>
                </a:endParaRPr>
              </a:p>
            </xdr:txBody>
          </xdr:sp>
          <xdr:sp macro="" textlink="">
            <xdr:nvSpPr>
              <xdr:cNvPr id="98" name="CuadroTexto 26">
                <a:extLst>
                  <a:ext uri="{FF2B5EF4-FFF2-40B4-BE49-F238E27FC236}">
                    <a16:creationId xmlns:a16="http://schemas.microsoft.com/office/drawing/2014/main" id="{F19D4FF7-195D-4C90-8FFA-6475940419D6}"/>
                  </a:ext>
                </a:extLst>
              </xdr:cNvPr>
              <xdr:cNvSpPr txBox="1"/>
            </xdr:nvSpPr>
            <xdr:spPr>
              <a:xfrm>
                <a:off x="1485967" y="5441102"/>
                <a:ext cx="1242731" cy="457200"/>
              </a:xfrm>
              <a:prstGeom prst="rect">
                <a:avLst/>
              </a:prstGeom>
              <a:solidFill>
                <a:schemeClr val="lt1"/>
              </a:solidFill>
              <a:ln w="9525" cmpd="sng">
                <a:solidFill>
                  <a:schemeClr val="lt1">
                    <a:shade val="50000"/>
                  </a:schemeClr>
                </a:solidFill>
              </a:ln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wrap="square" rtlCol="0" anchor="t"/>
              <a:lstStyle/>
              <a:p>
                <a:pPr algn="ctr">
                  <a:spcAft>
                    <a:spcPts val="0"/>
                  </a:spcAft>
                </a:pPr>
                <a:r>
                  <a:rPr lang="es-ES_tradnl" sz="900">
                    <a:solidFill>
                      <a:srgbClr val="000000"/>
                    </a:solidFill>
                    <a:effectLst/>
                    <a:latin typeface="Trebuchet MS" panose="020B0603020202020204" pitchFamily="34" charset="0"/>
                    <a:ea typeface="Times New Roman" panose="02020603050405020304" pitchFamily="18" charset="0"/>
                    <a:cs typeface="Arial" panose="020B0604020202020204" pitchFamily="34" charset="0"/>
                  </a:rPr>
                  <a:t>-</a:t>
                </a:r>
                <a:endParaRPr lang="es-MX" sz="1100">
                  <a:effectLst/>
                  <a:latin typeface="Trebuchet MS" panose="020B0603020202020204" pitchFamily="34" charset="0"/>
                  <a:ea typeface="Times New Roman" panose="02020603050405020304" pitchFamily="18" charset="0"/>
                  <a:cs typeface="Arial" panose="020B0604020202020204" pitchFamily="34" charset="0"/>
                </a:endParaRPr>
              </a:p>
            </xdr:txBody>
          </xdr:sp>
          <xdr:sp macro="" textlink="">
            <xdr:nvSpPr>
              <xdr:cNvPr id="99" name="CuadroTexto 27">
                <a:extLst>
                  <a:ext uri="{FF2B5EF4-FFF2-40B4-BE49-F238E27FC236}">
                    <a16:creationId xmlns:a16="http://schemas.microsoft.com/office/drawing/2014/main" id="{3E4C1675-51F5-4408-91CB-44B84848A424}"/>
                  </a:ext>
                </a:extLst>
              </xdr:cNvPr>
              <xdr:cNvSpPr txBox="1"/>
            </xdr:nvSpPr>
            <xdr:spPr>
              <a:xfrm>
                <a:off x="2913527" y="3917102"/>
                <a:ext cx="1242732" cy="457200"/>
              </a:xfrm>
              <a:prstGeom prst="rect">
                <a:avLst/>
              </a:prstGeom>
              <a:solidFill>
                <a:schemeClr val="lt1"/>
              </a:solidFill>
              <a:ln w="9525" cmpd="sng">
                <a:solidFill>
                  <a:schemeClr val="lt1">
                    <a:shade val="50000"/>
                  </a:schemeClr>
                </a:solidFill>
              </a:ln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wrap="square" rtlCol="0" anchor="t"/>
              <a:lstStyle/>
              <a:p>
                <a:pPr algn="ctr">
                  <a:spcAft>
                    <a:spcPts val="0"/>
                  </a:spcAft>
                </a:pPr>
                <a:r>
                  <a:rPr lang="es-ES_tradnl" sz="900">
                    <a:solidFill>
                      <a:srgbClr val="000000"/>
                    </a:solidFill>
                    <a:effectLst/>
                    <a:latin typeface="Trebuchet MS" panose="020B0603020202020204" pitchFamily="34" charset="0"/>
                    <a:ea typeface="Times New Roman" panose="02020603050405020304" pitchFamily="18" charset="0"/>
                    <a:cs typeface="Arial" panose="020B0604020202020204" pitchFamily="34" charset="0"/>
                  </a:rPr>
                  <a:t>-</a:t>
                </a:r>
                <a:endParaRPr lang="es-MX" sz="1100">
                  <a:effectLst/>
                  <a:latin typeface="Trebuchet MS" panose="020B0603020202020204" pitchFamily="34" charset="0"/>
                  <a:ea typeface="Times New Roman" panose="02020603050405020304" pitchFamily="18" charset="0"/>
                  <a:cs typeface="Arial" panose="020B0604020202020204" pitchFamily="34" charset="0"/>
                </a:endParaRPr>
              </a:p>
            </xdr:txBody>
          </xdr:sp>
          <xdr:sp macro="" textlink="">
            <xdr:nvSpPr>
              <xdr:cNvPr id="100" name="CuadroTexto 28">
                <a:extLst>
                  <a:ext uri="{FF2B5EF4-FFF2-40B4-BE49-F238E27FC236}">
                    <a16:creationId xmlns:a16="http://schemas.microsoft.com/office/drawing/2014/main" id="{C1423ECE-3C79-48D8-A259-2657CDF3AE36}"/>
                  </a:ext>
                </a:extLst>
              </xdr:cNvPr>
              <xdr:cNvSpPr txBox="1"/>
            </xdr:nvSpPr>
            <xdr:spPr>
              <a:xfrm>
                <a:off x="2913527" y="4679100"/>
                <a:ext cx="1242732" cy="457200"/>
              </a:xfrm>
              <a:prstGeom prst="rect">
                <a:avLst/>
              </a:prstGeom>
              <a:solidFill>
                <a:schemeClr val="lt1"/>
              </a:solidFill>
              <a:ln w="9525" cmpd="sng">
                <a:solidFill>
                  <a:schemeClr val="lt1">
                    <a:shade val="50000"/>
                  </a:schemeClr>
                </a:solidFill>
              </a:ln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wrap="square" rtlCol="0" anchor="t"/>
              <a:lstStyle/>
              <a:p>
                <a:pPr algn="ctr">
                  <a:spcAft>
                    <a:spcPts val="0"/>
                  </a:spcAft>
                </a:pPr>
                <a:r>
                  <a:rPr lang="es-ES_tradnl" sz="900">
                    <a:solidFill>
                      <a:srgbClr val="000000"/>
                    </a:solidFill>
                    <a:effectLst/>
                    <a:latin typeface="Trebuchet MS" panose="020B0603020202020204" pitchFamily="34" charset="0"/>
                    <a:ea typeface="Times New Roman" panose="02020603050405020304" pitchFamily="18" charset="0"/>
                    <a:cs typeface="Arial" panose="020B0604020202020204" pitchFamily="34" charset="0"/>
                  </a:rPr>
                  <a:t>-</a:t>
                </a:r>
                <a:endParaRPr lang="es-MX" sz="1100">
                  <a:effectLst/>
                  <a:latin typeface="Trebuchet MS" panose="020B0603020202020204" pitchFamily="34" charset="0"/>
                  <a:ea typeface="Times New Roman" panose="02020603050405020304" pitchFamily="18" charset="0"/>
                  <a:cs typeface="Arial" panose="020B0604020202020204" pitchFamily="34" charset="0"/>
                </a:endParaRPr>
              </a:p>
            </xdr:txBody>
          </xdr:sp>
          <xdr:sp macro="" textlink="">
            <xdr:nvSpPr>
              <xdr:cNvPr id="101" name="CuadroTexto 29">
                <a:extLst>
                  <a:ext uri="{FF2B5EF4-FFF2-40B4-BE49-F238E27FC236}">
                    <a16:creationId xmlns:a16="http://schemas.microsoft.com/office/drawing/2014/main" id="{0CBB8AAF-DC77-44D1-8265-1E63119EC1DD}"/>
                  </a:ext>
                </a:extLst>
              </xdr:cNvPr>
              <xdr:cNvSpPr txBox="1"/>
            </xdr:nvSpPr>
            <xdr:spPr>
              <a:xfrm>
                <a:off x="2913527" y="5441102"/>
                <a:ext cx="1242732" cy="457200"/>
              </a:xfrm>
              <a:prstGeom prst="rect">
                <a:avLst/>
              </a:prstGeom>
              <a:solidFill>
                <a:schemeClr val="lt1"/>
              </a:solidFill>
              <a:ln w="9525" cmpd="sng">
                <a:solidFill>
                  <a:schemeClr val="lt1">
                    <a:shade val="50000"/>
                  </a:schemeClr>
                </a:solidFill>
              </a:ln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wrap="square" rtlCol="0" anchor="t"/>
              <a:lstStyle/>
              <a:p>
                <a:pPr algn="ctr">
                  <a:spcAft>
                    <a:spcPts val="0"/>
                  </a:spcAft>
                </a:pPr>
                <a:r>
                  <a:rPr lang="es-ES_tradnl" sz="900">
                    <a:solidFill>
                      <a:srgbClr val="000000"/>
                    </a:solidFill>
                    <a:effectLst/>
                    <a:latin typeface="Trebuchet MS" panose="020B0603020202020204" pitchFamily="34" charset="0"/>
                    <a:ea typeface="Times New Roman" panose="02020603050405020304" pitchFamily="18" charset="0"/>
                    <a:cs typeface="Arial" panose="020B0604020202020204" pitchFamily="34" charset="0"/>
                  </a:rPr>
                  <a:t>Fuerza motriz </a:t>
                </a:r>
                <a:endParaRPr lang="es-MX" sz="1100">
                  <a:effectLst/>
                  <a:latin typeface="Trebuchet MS" panose="020B0603020202020204" pitchFamily="34" charset="0"/>
                  <a:ea typeface="Times New Roman" panose="02020603050405020304" pitchFamily="18" charset="0"/>
                  <a:cs typeface="Arial" panose="020B0604020202020204" pitchFamily="34" charset="0"/>
                </a:endParaRPr>
              </a:p>
            </xdr:txBody>
          </xdr:sp>
          <xdr:sp macro="" textlink="">
            <xdr:nvSpPr>
              <xdr:cNvPr id="102" name="CuadroTexto 30">
                <a:extLst>
                  <a:ext uri="{FF2B5EF4-FFF2-40B4-BE49-F238E27FC236}">
                    <a16:creationId xmlns:a16="http://schemas.microsoft.com/office/drawing/2014/main" id="{62901703-BBF4-4CC9-9115-8DD50217E5A4}"/>
                  </a:ext>
                </a:extLst>
              </xdr:cNvPr>
              <xdr:cNvSpPr txBox="1"/>
            </xdr:nvSpPr>
            <xdr:spPr>
              <a:xfrm>
                <a:off x="4370292" y="3917102"/>
                <a:ext cx="1242731" cy="457200"/>
              </a:xfrm>
              <a:prstGeom prst="rect">
                <a:avLst/>
              </a:prstGeom>
              <a:solidFill>
                <a:schemeClr val="lt1"/>
              </a:solidFill>
              <a:ln w="9525" cmpd="sng">
                <a:solidFill>
                  <a:schemeClr val="lt1">
                    <a:shade val="50000"/>
                  </a:schemeClr>
                </a:solidFill>
              </a:ln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wrap="square" rtlCol="0" anchor="t"/>
              <a:lstStyle/>
              <a:p>
                <a:pPr algn="ctr">
                  <a:spcAft>
                    <a:spcPts val="0"/>
                  </a:spcAft>
                </a:pPr>
                <a:r>
                  <a:rPr lang="es-ES_tradnl" sz="900">
                    <a:solidFill>
                      <a:srgbClr val="000000"/>
                    </a:solidFill>
                    <a:effectLst/>
                    <a:latin typeface="Trebuchet MS" panose="020B0603020202020204" pitchFamily="34" charset="0"/>
                    <a:ea typeface="Times New Roman" panose="02020603050405020304" pitchFamily="18" charset="0"/>
                    <a:cs typeface="Arial" panose="020B0604020202020204" pitchFamily="34" charset="0"/>
                  </a:rPr>
                  <a:t>Producto seco </a:t>
                </a:r>
                <a:endParaRPr lang="es-MX" sz="1100">
                  <a:effectLst/>
                  <a:latin typeface="Trebuchet MS" panose="020B0603020202020204" pitchFamily="34" charset="0"/>
                  <a:ea typeface="Times New Roman" panose="02020603050405020304" pitchFamily="18" charset="0"/>
                  <a:cs typeface="Arial" panose="020B0604020202020204" pitchFamily="34" charset="0"/>
                </a:endParaRPr>
              </a:p>
            </xdr:txBody>
          </xdr:sp>
          <xdr:sp macro="" textlink="">
            <xdr:nvSpPr>
              <xdr:cNvPr id="103" name="CuadroTexto 31">
                <a:extLst>
                  <a:ext uri="{FF2B5EF4-FFF2-40B4-BE49-F238E27FC236}">
                    <a16:creationId xmlns:a16="http://schemas.microsoft.com/office/drawing/2014/main" id="{80A922BA-C15E-4389-A2C6-DE3AFBD537F2}"/>
                  </a:ext>
                </a:extLst>
              </xdr:cNvPr>
              <xdr:cNvSpPr txBox="1"/>
            </xdr:nvSpPr>
            <xdr:spPr>
              <a:xfrm>
                <a:off x="4370292" y="4679100"/>
                <a:ext cx="1242731" cy="457200"/>
              </a:xfrm>
              <a:prstGeom prst="rect">
                <a:avLst/>
              </a:prstGeom>
              <a:solidFill>
                <a:schemeClr val="lt1"/>
              </a:solidFill>
              <a:ln w="9525" cmpd="sng">
                <a:solidFill>
                  <a:schemeClr val="lt1">
                    <a:shade val="50000"/>
                  </a:schemeClr>
                </a:solidFill>
              </a:ln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wrap="square" rtlCol="0" anchor="t"/>
              <a:lstStyle/>
              <a:p>
                <a:pPr algn="ctr">
                  <a:spcAft>
                    <a:spcPts val="0"/>
                  </a:spcAft>
                </a:pPr>
                <a:endParaRPr lang="es-MX" sz="1100">
                  <a:effectLst/>
                  <a:latin typeface="Trebuchet MS" panose="020B0603020202020204" pitchFamily="34" charset="0"/>
                  <a:ea typeface="Times New Roman" panose="02020603050405020304" pitchFamily="18" charset="0"/>
                  <a:cs typeface="Arial" panose="020B0604020202020204" pitchFamily="34" charset="0"/>
                </a:endParaRPr>
              </a:p>
            </xdr:txBody>
          </xdr:sp>
          <xdr:sp macro="" textlink="">
            <xdr:nvSpPr>
              <xdr:cNvPr id="104" name="CuadroTexto 32">
                <a:extLst>
                  <a:ext uri="{FF2B5EF4-FFF2-40B4-BE49-F238E27FC236}">
                    <a16:creationId xmlns:a16="http://schemas.microsoft.com/office/drawing/2014/main" id="{F41A5345-17A9-462E-B094-D582DF6DA0C1}"/>
                  </a:ext>
                </a:extLst>
              </xdr:cNvPr>
              <xdr:cNvSpPr txBox="1"/>
            </xdr:nvSpPr>
            <xdr:spPr>
              <a:xfrm>
                <a:off x="4370292" y="5441102"/>
                <a:ext cx="1242731" cy="457200"/>
              </a:xfrm>
              <a:prstGeom prst="rect">
                <a:avLst/>
              </a:prstGeom>
              <a:solidFill>
                <a:schemeClr val="lt1"/>
              </a:solidFill>
              <a:ln w="9525" cmpd="sng">
                <a:solidFill>
                  <a:schemeClr val="lt1">
                    <a:shade val="50000"/>
                  </a:schemeClr>
                </a:solidFill>
              </a:ln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wrap="square" rtlCol="0" anchor="t"/>
              <a:lstStyle/>
              <a:p>
                <a:pPr algn="ctr">
                  <a:spcAft>
                    <a:spcPts val="0"/>
                  </a:spcAft>
                </a:pPr>
                <a:endParaRPr lang="es-MX" sz="1100">
                  <a:effectLst/>
                  <a:latin typeface="Trebuchet MS" panose="020B0603020202020204" pitchFamily="34" charset="0"/>
                  <a:ea typeface="Times New Roman" panose="02020603050405020304" pitchFamily="18" charset="0"/>
                  <a:cs typeface="Arial" panose="020B0604020202020204" pitchFamily="34" charset="0"/>
                </a:endParaRPr>
              </a:p>
            </xdr:txBody>
          </xdr:sp>
          <xdr:sp macro="" textlink="">
            <xdr:nvSpPr>
              <xdr:cNvPr id="105" name="Flecha: hacia abajo 104">
                <a:extLst>
                  <a:ext uri="{FF2B5EF4-FFF2-40B4-BE49-F238E27FC236}">
                    <a16:creationId xmlns:a16="http://schemas.microsoft.com/office/drawing/2014/main" id="{55D3FB5E-D85C-409B-A91D-0ADAEB520CEC}"/>
                  </a:ext>
                </a:extLst>
              </xdr:cNvPr>
              <xdr:cNvSpPr/>
            </xdr:nvSpPr>
            <xdr:spPr>
              <a:xfrm>
                <a:off x="523245" y="536291"/>
                <a:ext cx="190500" cy="171451"/>
              </a:xfrm>
              <a:prstGeom prst="downArrow">
                <a:avLst/>
              </a:prstGeom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rot="0" spcFirstLastPara="0" vert="horz" wrap="square" lIns="91440" tIns="45720" rIns="91440" bIns="45720" numCol="1" spcCol="0" rtlCol="0" fromWordArt="0" anchor="t" anchorCtr="0" forceAA="0" compatLnSpc="1">
                <a:prstTxWarp prst="textNoShape">
                  <a:avLst/>
                </a:prstTxWarp>
                <a:noAutofit/>
              </a:bodyPr>
              <a:lstStyle/>
              <a:p>
                <a:endParaRPr lang="es-MX"/>
              </a:p>
            </xdr:txBody>
          </xdr:sp>
          <xdr:sp macro="" textlink="">
            <xdr:nvSpPr>
              <xdr:cNvPr id="106" name="Flecha: hacia abajo 105">
                <a:extLst>
                  <a:ext uri="{FF2B5EF4-FFF2-40B4-BE49-F238E27FC236}">
                    <a16:creationId xmlns:a16="http://schemas.microsoft.com/office/drawing/2014/main" id="{08C4CDE6-55F4-454F-AF59-4876974D7434}"/>
                  </a:ext>
                </a:extLst>
              </xdr:cNvPr>
              <xdr:cNvSpPr/>
            </xdr:nvSpPr>
            <xdr:spPr>
              <a:xfrm>
                <a:off x="513720" y="1298291"/>
                <a:ext cx="190500" cy="171451"/>
              </a:xfrm>
              <a:prstGeom prst="downArrow">
                <a:avLst/>
              </a:prstGeom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rot="0" spcFirstLastPara="0" vert="horz" wrap="square" lIns="91440" tIns="45720" rIns="91440" bIns="45720" numCol="1" spcCol="0" rtlCol="0" fromWordArt="0" anchor="t" anchorCtr="0" forceAA="0" compatLnSpc="1">
                <a:prstTxWarp prst="textNoShape">
                  <a:avLst/>
                </a:prstTxWarp>
                <a:noAutofit/>
              </a:bodyPr>
              <a:lstStyle/>
              <a:p>
                <a:endParaRPr lang="es-MX"/>
              </a:p>
            </xdr:txBody>
          </xdr:sp>
          <xdr:sp macro="" textlink="">
            <xdr:nvSpPr>
              <xdr:cNvPr id="107" name="Flecha: hacia abajo 106">
                <a:extLst>
                  <a:ext uri="{FF2B5EF4-FFF2-40B4-BE49-F238E27FC236}">
                    <a16:creationId xmlns:a16="http://schemas.microsoft.com/office/drawing/2014/main" id="{41E0EA23-E5AA-4A4E-A922-7DD31BC6EB1E}"/>
                  </a:ext>
                </a:extLst>
              </xdr:cNvPr>
              <xdr:cNvSpPr/>
            </xdr:nvSpPr>
            <xdr:spPr>
              <a:xfrm>
                <a:off x="513720" y="2060291"/>
                <a:ext cx="190500" cy="171451"/>
              </a:xfrm>
              <a:prstGeom prst="downArrow">
                <a:avLst/>
              </a:prstGeom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rot="0" spcFirstLastPara="0" vert="horz" wrap="square" lIns="91440" tIns="45720" rIns="91440" bIns="45720" numCol="1" spcCol="0" rtlCol="0" fromWordArt="0" anchor="t" anchorCtr="0" forceAA="0" compatLnSpc="1">
                <a:prstTxWarp prst="textNoShape">
                  <a:avLst/>
                </a:prstTxWarp>
                <a:noAutofit/>
              </a:bodyPr>
              <a:lstStyle/>
              <a:p>
                <a:endParaRPr lang="es-MX"/>
              </a:p>
            </xdr:txBody>
          </xdr:sp>
          <xdr:sp macro="" textlink="">
            <xdr:nvSpPr>
              <xdr:cNvPr id="108" name="Flecha: hacia abajo 107">
                <a:extLst>
                  <a:ext uri="{FF2B5EF4-FFF2-40B4-BE49-F238E27FC236}">
                    <a16:creationId xmlns:a16="http://schemas.microsoft.com/office/drawing/2014/main" id="{5D6E3A5D-B782-43CC-B20C-414F6D666D94}"/>
                  </a:ext>
                </a:extLst>
              </xdr:cNvPr>
              <xdr:cNvSpPr/>
            </xdr:nvSpPr>
            <xdr:spPr>
              <a:xfrm>
                <a:off x="513720" y="2841341"/>
                <a:ext cx="190500" cy="171451"/>
              </a:xfrm>
              <a:prstGeom prst="downArrow">
                <a:avLst/>
              </a:prstGeom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rot="0" spcFirstLastPara="0" vert="horz" wrap="square" lIns="91440" tIns="45720" rIns="91440" bIns="45720" numCol="1" spcCol="0" rtlCol="0" fromWordArt="0" anchor="t" anchorCtr="0" forceAA="0" compatLnSpc="1">
                <a:prstTxWarp prst="textNoShape">
                  <a:avLst/>
                </a:prstTxWarp>
                <a:noAutofit/>
              </a:bodyPr>
              <a:lstStyle/>
              <a:p>
                <a:endParaRPr lang="es-MX"/>
              </a:p>
            </xdr:txBody>
          </xdr:sp>
          <xdr:sp macro="" textlink="">
            <xdr:nvSpPr>
              <xdr:cNvPr id="109" name="Flecha: hacia abajo 108">
                <a:extLst>
                  <a:ext uri="{FF2B5EF4-FFF2-40B4-BE49-F238E27FC236}">
                    <a16:creationId xmlns:a16="http://schemas.microsoft.com/office/drawing/2014/main" id="{FE00D160-9EE7-4B03-BDE2-D84E2539FC26}"/>
                  </a:ext>
                </a:extLst>
              </xdr:cNvPr>
              <xdr:cNvSpPr/>
            </xdr:nvSpPr>
            <xdr:spPr>
              <a:xfrm>
                <a:off x="513720" y="4443869"/>
                <a:ext cx="190500" cy="171451"/>
              </a:xfrm>
              <a:prstGeom prst="downArrow">
                <a:avLst/>
              </a:prstGeom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rot="0" spcFirstLastPara="0" vert="horz" wrap="square" lIns="91440" tIns="45720" rIns="91440" bIns="45720" numCol="1" spcCol="0" rtlCol="0" fromWordArt="0" anchor="t" anchorCtr="0" forceAA="0" compatLnSpc="1">
                <a:prstTxWarp prst="textNoShape">
                  <a:avLst/>
                </a:prstTxWarp>
                <a:noAutofit/>
              </a:bodyPr>
              <a:lstStyle/>
              <a:p>
                <a:endParaRPr lang="es-MX"/>
              </a:p>
            </xdr:txBody>
          </xdr:sp>
          <xdr:sp macro="" textlink="">
            <xdr:nvSpPr>
              <xdr:cNvPr id="110" name="Flecha: hacia abajo 109">
                <a:extLst>
                  <a:ext uri="{FF2B5EF4-FFF2-40B4-BE49-F238E27FC236}">
                    <a16:creationId xmlns:a16="http://schemas.microsoft.com/office/drawing/2014/main" id="{5908E7B5-BCF4-452E-84E0-C57076AD1B81}"/>
                  </a:ext>
                </a:extLst>
              </xdr:cNvPr>
              <xdr:cNvSpPr/>
            </xdr:nvSpPr>
            <xdr:spPr>
              <a:xfrm>
                <a:off x="513720" y="5224917"/>
                <a:ext cx="190500" cy="171451"/>
              </a:xfrm>
              <a:prstGeom prst="downArrow">
                <a:avLst/>
              </a:prstGeom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rot="0" spcFirstLastPara="0" vert="horz" wrap="square" lIns="91440" tIns="45720" rIns="91440" bIns="45720" numCol="1" spcCol="0" rtlCol="0" fromWordArt="0" anchor="t" anchorCtr="0" forceAA="0" compatLnSpc="1">
                <a:prstTxWarp prst="textNoShape">
                  <a:avLst/>
                </a:prstTxWarp>
                <a:noAutofit/>
              </a:bodyPr>
              <a:lstStyle/>
              <a:p>
                <a:endParaRPr lang="es-MX"/>
              </a:p>
            </xdr:txBody>
          </xdr:sp>
          <xdr:sp macro="" textlink="">
            <xdr:nvSpPr>
              <xdr:cNvPr id="111" name="Flecha: hacia abajo 110">
                <a:extLst>
                  <a:ext uri="{FF2B5EF4-FFF2-40B4-BE49-F238E27FC236}">
                    <a16:creationId xmlns:a16="http://schemas.microsoft.com/office/drawing/2014/main" id="{E4D35CAF-F37F-431D-B063-D13832C032E9}"/>
                  </a:ext>
                </a:extLst>
              </xdr:cNvPr>
              <xdr:cNvSpPr/>
            </xdr:nvSpPr>
            <xdr:spPr>
              <a:xfrm rot="16200000">
                <a:off x="1271305" y="142875"/>
                <a:ext cx="190500" cy="171450"/>
              </a:xfrm>
              <a:prstGeom prst="downArrow">
                <a:avLst/>
              </a:prstGeom>
            </xdr:spPr>
            <xdr:style>
              <a:lnRef idx="2">
                <a:schemeClr val="accent2">
                  <a:shade val="50000"/>
                </a:schemeClr>
              </a:lnRef>
              <a:fillRef idx="1">
                <a:schemeClr val="accent2"/>
              </a:fillRef>
              <a:effectRef idx="0">
                <a:schemeClr val="accent2"/>
              </a:effectRef>
              <a:fontRef idx="minor">
                <a:schemeClr val="lt1"/>
              </a:fontRef>
            </xdr:style>
            <xdr:txBody>
              <a:bodyPr rot="0" spcFirstLastPara="0" vert="horz" wrap="square" lIns="91440" tIns="45720" rIns="91440" bIns="45720" numCol="1" spcCol="0" rtlCol="0" fromWordArt="0" anchor="t" anchorCtr="0" forceAA="0" compatLnSpc="1">
                <a:prstTxWarp prst="textNoShape">
                  <a:avLst/>
                </a:prstTxWarp>
                <a:noAutofit/>
              </a:bodyPr>
              <a:lstStyle/>
              <a:p>
                <a:endParaRPr lang="es-MX"/>
              </a:p>
            </xdr:txBody>
          </xdr:sp>
          <xdr:sp macro="" textlink="">
            <xdr:nvSpPr>
              <xdr:cNvPr id="112" name="Flecha: hacia abajo 111">
                <a:extLst>
                  <a:ext uri="{FF2B5EF4-FFF2-40B4-BE49-F238E27FC236}">
                    <a16:creationId xmlns:a16="http://schemas.microsoft.com/office/drawing/2014/main" id="{D718685B-9589-4F34-AF70-F38C624A4617}"/>
                  </a:ext>
                </a:extLst>
              </xdr:cNvPr>
              <xdr:cNvSpPr/>
            </xdr:nvSpPr>
            <xdr:spPr>
              <a:xfrm rot="16200000">
                <a:off x="4175310" y="142875"/>
                <a:ext cx="190500" cy="171450"/>
              </a:xfrm>
              <a:prstGeom prst="downArrow">
                <a:avLst/>
              </a:prstGeom>
            </xdr:spPr>
            <xdr:style>
              <a:lnRef idx="2">
                <a:schemeClr val="accent2">
                  <a:shade val="50000"/>
                </a:schemeClr>
              </a:lnRef>
              <a:fillRef idx="1">
                <a:schemeClr val="accent2"/>
              </a:fillRef>
              <a:effectRef idx="0">
                <a:schemeClr val="accent2"/>
              </a:effectRef>
              <a:fontRef idx="minor">
                <a:schemeClr val="lt1"/>
              </a:fontRef>
            </xdr:style>
            <xdr:txBody>
              <a:bodyPr rot="0" spcFirstLastPara="0" vert="horz" wrap="square" lIns="91440" tIns="45720" rIns="91440" bIns="45720" numCol="1" spcCol="0" rtlCol="0" fromWordArt="0" anchor="t" anchorCtr="0" forceAA="0" compatLnSpc="1">
                <a:prstTxWarp prst="textNoShape">
                  <a:avLst/>
                </a:prstTxWarp>
                <a:noAutofit/>
              </a:bodyPr>
              <a:lstStyle/>
              <a:p>
                <a:endParaRPr lang="es-MX"/>
              </a:p>
            </xdr:txBody>
          </xdr:sp>
          <xdr:sp macro="" textlink="">
            <xdr:nvSpPr>
              <xdr:cNvPr id="113" name="Flecha: hacia abajo 112">
                <a:extLst>
                  <a:ext uri="{FF2B5EF4-FFF2-40B4-BE49-F238E27FC236}">
                    <a16:creationId xmlns:a16="http://schemas.microsoft.com/office/drawing/2014/main" id="{7EACD75C-C8E1-4EBB-97DE-94628AE42193}"/>
                  </a:ext>
                </a:extLst>
              </xdr:cNvPr>
              <xdr:cNvSpPr/>
            </xdr:nvSpPr>
            <xdr:spPr>
              <a:xfrm rot="16200000">
                <a:off x="1271305" y="895350"/>
                <a:ext cx="190500" cy="171450"/>
              </a:xfrm>
              <a:prstGeom prst="downArrow">
                <a:avLst/>
              </a:prstGeom>
            </xdr:spPr>
            <xdr:style>
              <a:lnRef idx="2">
                <a:schemeClr val="accent2">
                  <a:shade val="50000"/>
                </a:schemeClr>
              </a:lnRef>
              <a:fillRef idx="1">
                <a:schemeClr val="accent2"/>
              </a:fillRef>
              <a:effectRef idx="0">
                <a:schemeClr val="accent2"/>
              </a:effectRef>
              <a:fontRef idx="minor">
                <a:schemeClr val="lt1"/>
              </a:fontRef>
            </xdr:style>
            <xdr:txBody>
              <a:bodyPr rot="0" spcFirstLastPara="0" vert="horz" wrap="square" lIns="91440" tIns="45720" rIns="91440" bIns="45720" numCol="1" spcCol="0" rtlCol="0" fromWordArt="0" anchor="t" anchorCtr="0" forceAA="0" compatLnSpc="1">
                <a:prstTxWarp prst="textNoShape">
                  <a:avLst/>
                </a:prstTxWarp>
                <a:noAutofit/>
              </a:bodyPr>
              <a:lstStyle/>
              <a:p>
                <a:endParaRPr lang="es-MX"/>
              </a:p>
            </xdr:txBody>
          </xdr:sp>
          <xdr:sp macro="" textlink="">
            <xdr:nvSpPr>
              <xdr:cNvPr id="114" name="Flecha: hacia abajo 113">
                <a:extLst>
                  <a:ext uri="{FF2B5EF4-FFF2-40B4-BE49-F238E27FC236}">
                    <a16:creationId xmlns:a16="http://schemas.microsoft.com/office/drawing/2014/main" id="{FFC9A741-B944-4E5C-BA3A-CA587BE03875}"/>
                  </a:ext>
                </a:extLst>
              </xdr:cNvPr>
              <xdr:cNvSpPr/>
            </xdr:nvSpPr>
            <xdr:spPr>
              <a:xfrm rot="16200000">
                <a:off x="2718545" y="895350"/>
                <a:ext cx="190500" cy="171450"/>
              </a:xfrm>
              <a:prstGeom prst="downArrow">
                <a:avLst/>
              </a:prstGeom>
            </xdr:spPr>
            <xdr:style>
              <a:lnRef idx="2">
                <a:schemeClr val="accent2">
                  <a:shade val="50000"/>
                </a:schemeClr>
              </a:lnRef>
              <a:fillRef idx="1">
                <a:schemeClr val="accent2"/>
              </a:fillRef>
              <a:effectRef idx="0">
                <a:schemeClr val="accent2"/>
              </a:effectRef>
              <a:fontRef idx="minor">
                <a:schemeClr val="lt1"/>
              </a:fontRef>
            </xdr:style>
            <xdr:txBody>
              <a:bodyPr rot="0" spcFirstLastPara="0" vert="horz" wrap="square" lIns="91440" tIns="45720" rIns="91440" bIns="45720" numCol="1" spcCol="0" rtlCol="0" fromWordArt="0" anchor="t" anchorCtr="0" forceAA="0" compatLnSpc="1">
                <a:prstTxWarp prst="textNoShape">
                  <a:avLst/>
                </a:prstTxWarp>
                <a:noAutofit/>
              </a:bodyPr>
              <a:lstStyle/>
              <a:p>
                <a:endParaRPr lang="es-MX"/>
              </a:p>
            </xdr:txBody>
          </xdr:sp>
          <xdr:sp macro="" textlink="">
            <xdr:nvSpPr>
              <xdr:cNvPr id="115" name="Flecha: hacia abajo 114">
                <a:extLst>
                  <a:ext uri="{FF2B5EF4-FFF2-40B4-BE49-F238E27FC236}">
                    <a16:creationId xmlns:a16="http://schemas.microsoft.com/office/drawing/2014/main" id="{E65E9670-CA8F-4713-A40E-93FDFEF8D7D8}"/>
                  </a:ext>
                </a:extLst>
              </xdr:cNvPr>
              <xdr:cNvSpPr/>
            </xdr:nvSpPr>
            <xdr:spPr>
              <a:xfrm rot="16200000">
                <a:off x="4175310" y="895350"/>
                <a:ext cx="190500" cy="171450"/>
              </a:xfrm>
              <a:prstGeom prst="downArrow">
                <a:avLst/>
              </a:prstGeom>
            </xdr:spPr>
            <xdr:style>
              <a:lnRef idx="2">
                <a:schemeClr val="accent2">
                  <a:shade val="50000"/>
                </a:schemeClr>
              </a:lnRef>
              <a:fillRef idx="1">
                <a:schemeClr val="accent2"/>
              </a:fillRef>
              <a:effectRef idx="0">
                <a:schemeClr val="accent2"/>
              </a:effectRef>
              <a:fontRef idx="minor">
                <a:schemeClr val="lt1"/>
              </a:fontRef>
            </xdr:style>
            <xdr:txBody>
              <a:bodyPr rot="0" spcFirstLastPara="0" vert="horz" wrap="square" lIns="91440" tIns="45720" rIns="91440" bIns="45720" numCol="1" spcCol="0" rtlCol="0" fromWordArt="0" anchor="t" anchorCtr="0" forceAA="0" compatLnSpc="1">
                <a:prstTxWarp prst="textNoShape">
                  <a:avLst/>
                </a:prstTxWarp>
                <a:noAutofit/>
              </a:bodyPr>
              <a:lstStyle/>
              <a:p>
                <a:endParaRPr lang="es-MX"/>
              </a:p>
            </xdr:txBody>
          </xdr:sp>
          <xdr:sp macro="" textlink="">
            <xdr:nvSpPr>
              <xdr:cNvPr id="116" name="Flecha: hacia abajo 115">
                <a:extLst>
                  <a:ext uri="{FF2B5EF4-FFF2-40B4-BE49-F238E27FC236}">
                    <a16:creationId xmlns:a16="http://schemas.microsoft.com/office/drawing/2014/main" id="{AC2DDE1D-5075-4591-9D4B-A4DF98D05F01}"/>
                  </a:ext>
                </a:extLst>
              </xdr:cNvPr>
              <xdr:cNvSpPr/>
            </xdr:nvSpPr>
            <xdr:spPr>
              <a:xfrm rot="16200000">
                <a:off x="1271305" y="1638300"/>
                <a:ext cx="190500" cy="171450"/>
              </a:xfrm>
              <a:prstGeom prst="downArrow">
                <a:avLst/>
              </a:prstGeom>
            </xdr:spPr>
            <xdr:style>
              <a:lnRef idx="2">
                <a:schemeClr val="accent2">
                  <a:shade val="50000"/>
                </a:schemeClr>
              </a:lnRef>
              <a:fillRef idx="1">
                <a:schemeClr val="accent2"/>
              </a:fillRef>
              <a:effectRef idx="0">
                <a:schemeClr val="accent2"/>
              </a:effectRef>
              <a:fontRef idx="minor">
                <a:schemeClr val="lt1"/>
              </a:fontRef>
            </xdr:style>
            <xdr:txBody>
              <a:bodyPr rot="0" spcFirstLastPara="0" vert="horz" wrap="square" lIns="91440" tIns="45720" rIns="91440" bIns="45720" numCol="1" spcCol="0" rtlCol="0" fromWordArt="0" anchor="t" anchorCtr="0" forceAA="0" compatLnSpc="1">
                <a:prstTxWarp prst="textNoShape">
                  <a:avLst/>
                </a:prstTxWarp>
                <a:noAutofit/>
              </a:bodyPr>
              <a:lstStyle/>
              <a:p>
                <a:endParaRPr lang="es-MX"/>
              </a:p>
            </xdr:txBody>
          </xdr:sp>
          <xdr:sp macro="" textlink="">
            <xdr:nvSpPr>
              <xdr:cNvPr id="117" name="Flecha: hacia abajo 116">
                <a:extLst>
                  <a:ext uri="{FF2B5EF4-FFF2-40B4-BE49-F238E27FC236}">
                    <a16:creationId xmlns:a16="http://schemas.microsoft.com/office/drawing/2014/main" id="{691AFB02-0CF3-4CBD-B370-D36F00C0350C}"/>
                  </a:ext>
                </a:extLst>
              </xdr:cNvPr>
              <xdr:cNvSpPr/>
            </xdr:nvSpPr>
            <xdr:spPr>
              <a:xfrm rot="16200000">
                <a:off x="2718545" y="1638300"/>
                <a:ext cx="190500" cy="171450"/>
              </a:xfrm>
              <a:prstGeom prst="downArrow">
                <a:avLst/>
              </a:prstGeom>
            </xdr:spPr>
            <xdr:style>
              <a:lnRef idx="2">
                <a:schemeClr val="accent2">
                  <a:shade val="50000"/>
                </a:schemeClr>
              </a:lnRef>
              <a:fillRef idx="1">
                <a:schemeClr val="accent2"/>
              </a:fillRef>
              <a:effectRef idx="0">
                <a:schemeClr val="accent2"/>
              </a:effectRef>
              <a:fontRef idx="minor">
                <a:schemeClr val="lt1"/>
              </a:fontRef>
            </xdr:style>
            <xdr:txBody>
              <a:bodyPr rot="0" spcFirstLastPara="0" vert="horz" wrap="square" lIns="91440" tIns="45720" rIns="91440" bIns="45720" numCol="1" spcCol="0" rtlCol="0" fromWordArt="0" anchor="t" anchorCtr="0" forceAA="0" compatLnSpc="1">
                <a:prstTxWarp prst="textNoShape">
                  <a:avLst/>
                </a:prstTxWarp>
                <a:noAutofit/>
              </a:bodyPr>
              <a:lstStyle/>
              <a:p>
                <a:endParaRPr lang="es-MX"/>
              </a:p>
            </xdr:txBody>
          </xdr:sp>
          <xdr:sp macro="" textlink="">
            <xdr:nvSpPr>
              <xdr:cNvPr id="118" name="Flecha: hacia abajo 117">
                <a:extLst>
                  <a:ext uri="{FF2B5EF4-FFF2-40B4-BE49-F238E27FC236}">
                    <a16:creationId xmlns:a16="http://schemas.microsoft.com/office/drawing/2014/main" id="{A2C38AE1-37DF-44FE-8484-1295297E5223}"/>
                  </a:ext>
                </a:extLst>
              </xdr:cNvPr>
              <xdr:cNvSpPr/>
            </xdr:nvSpPr>
            <xdr:spPr>
              <a:xfrm rot="16200000">
                <a:off x="4175310" y="1638300"/>
                <a:ext cx="190500" cy="171450"/>
              </a:xfrm>
              <a:prstGeom prst="downArrow">
                <a:avLst/>
              </a:prstGeom>
            </xdr:spPr>
            <xdr:style>
              <a:lnRef idx="2">
                <a:schemeClr val="accent2">
                  <a:shade val="50000"/>
                </a:schemeClr>
              </a:lnRef>
              <a:fillRef idx="1">
                <a:schemeClr val="accent2"/>
              </a:fillRef>
              <a:effectRef idx="0">
                <a:schemeClr val="accent2"/>
              </a:effectRef>
              <a:fontRef idx="minor">
                <a:schemeClr val="lt1"/>
              </a:fontRef>
            </xdr:style>
            <xdr:txBody>
              <a:bodyPr rot="0" spcFirstLastPara="0" vert="horz" wrap="square" lIns="91440" tIns="45720" rIns="91440" bIns="45720" numCol="1" spcCol="0" rtlCol="0" fromWordArt="0" anchor="t" anchorCtr="0" forceAA="0" compatLnSpc="1">
                <a:prstTxWarp prst="textNoShape">
                  <a:avLst/>
                </a:prstTxWarp>
                <a:noAutofit/>
              </a:bodyPr>
              <a:lstStyle/>
              <a:p>
                <a:endParaRPr lang="es-MX"/>
              </a:p>
            </xdr:txBody>
          </xdr:sp>
          <xdr:sp macro="" textlink="">
            <xdr:nvSpPr>
              <xdr:cNvPr id="119" name="Flecha: hacia abajo 118">
                <a:extLst>
                  <a:ext uri="{FF2B5EF4-FFF2-40B4-BE49-F238E27FC236}">
                    <a16:creationId xmlns:a16="http://schemas.microsoft.com/office/drawing/2014/main" id="{7ABF38F2-299B-4CD3-8C6D-7481249AFF89}"/>
                  </a:ext>
                </a:extLst>
              </xdr:cNvPr>
              <xdr:cNvSpPr/>
            </xdr:nvSpPr>
            <xdr:spPr>
              <a:xfrm rot="16200000">
                <a:off x="1271305" y="2419350"/>
                <a:ext cx="190500" cy="171450"/>
              </a:xfrm>
              <a:prstGeom prst="downArrow">
                <a:avLst/>
              </a:prstGeom>
            </xdr:spPr>
            <xdr:style>
              <a:lnRef idx="2">
                <a:schemeClr val="accent2">
                  <a:shade val="50000"/>
                </a:schemeClr>
              </a:lnRef>
              <a:fillRef idx="1">
                <a:schemeClr val="accent2"/>
              </a:fillRef>
              <a:effectRef idx="0">
                <a:schemeClr val="accent2"/>
              </a:effectRef>
              <a:fontRef idx="minor">
                <a:schemeClr val="lt1"/>
              </a:fontRef>
            </xdr:style>
            <xdr:txBody>
              <a:bodyPr rot="0" spcFirstLastPara="0" vert="horz" wrap="square" lIns="91440" tIns="45720" rIns="91440" bIns="45720" numCol="1" spcCol="0" rtlCol="0" fromWordArt="0" anchor="t" anchorCtr="0" forceAA="0" compatLnSpc="1">
                <a:prstTxWarp prst="textNoShape">
                  <a:avLst/>
                </a:prstTxWarp>
                <a:noAutofit/>
              </a:bodyPr>
              <a:lstStyle/>
              <a:p>
                <a:endParaRPr lang="es-MX"/>
              </a:p>
            </xdr:txBody>
          </xdr:sp>
          <xdr:sp macro="" textlink="">
            <xdr:nvSpPr>
              <xdr:cNvPr id="120" name="Flecha: hacia abajo 119">
                <a:extLst>
                  <a:ext uri="{FF2B5EF4-FFF2-40B4-BE49-F238E27FC236}">
                    <a16:creationId xmlns:a16="http://schemas.microsoft.com/office/drawing/2014/main" id="{915FC574-AFED-4817-A2F6-E4917D723054}"/>
                  </a:ext>
                </a:extLst>
              </xdr:cNvPr>
              <xdr:cNvSpPr/>
            </xdr:nvSpPr>
            <xdr:spPr>
              <a:xfrm rot="16200000">
                <a:off x="2718545" y="2419350"/>
                <a:ext cx="190500" cy="171450"/>
              </a:xfrm>
              <a:prstGeom prst="downArrow">
                <a:avLst/>
              </a:prstGeom>
            </xdr:spPr>
            <xdr:style>
              <a:lnRef idx="2">
                <a:schemeClr val="accent2">
                  <a:shade val="50000"/>
                </a:schemeClr>
              </a:lnRef>
              <a:fillRef idx="1">
                <a:schemeClr val="accent2"/>
              </a:fillRef>
              <a:effectRef idx="0">
                <a:schemeClr val="accent2"/>
              </a:effectRef>
              <a:fontRef idx="minor">
                <a:schemeClr val="lt1"/>
              </a:fontRef>
            </xdr:style>
            <xdr:txBody>
              <a:bodyPr rot="0" spcFirstLastPara="0" vert="horz" wrap="square" lIns="91440" tIns="45720" rIns="91440" bIns="45720" numCol="1" spcCol="0" rtlCol="0" fromWordArt="0" anchor="t" anchorCtr="0" forceAA="0" compatLnSpc="1">
                <a:prstTxWarp prst="textNoShape">
                  <a:avLst/>
                </a:prstTxWarp>
                <a:noAutofit/>
              </a:bodyPr>
              <a:lstStyle/>
              <a:p>
                <a:endParaRPr lang="es-MX"/>
              </a:p>
            </xdr:txBody>
          </xdr:sp>
          <xdr:sp macro="" textlink="">
            <xdr:nvSpPr>
              <xdr:cNvPr id="121" name="Flecha: hacia abajo 120">
                <a:extLst>
                  <a:ext uri="{FF2B5EF4-FFF2-40B4-BE49-F238E27FC236}">
                    <a16:creationId xmlns:a16="http://schemas.microsoft.com/office/drawing/2014/main" id="{30268B28-1B4B-45A8-BD02-44235010D5A5}"/>
                  </a:ext>
                </a:extLst>
              </xdr:cNvPr>
              <xdr:cNvSpPr/>
            </xdr:nvSpPr>
            <xdr:spPr>
              <a:xfrm rot="16200000">
                <a:off x="4175310" y="2419350"/>
                <a:ext cx="190500" cy="171450"/>
              </a:xfrm>
              <a:prstGeom prst="downArrow">
                <a:avLst/>
              </a:prstGeom>
            </xdr:spPr>
            <xdr:style>
              <a:lnRef idx="2">
                <a:schemeClr val="accent2">
                  <a:shade val="50000"/>
                </a:schemeClr>
              </a:lnRef>
              <a:fillRef idx="1">
                <a:schemeClr val="accent2"/>
              </a:fillRef>
              <a:effectRef idx="0">
                <a:schemeClr val="accent2"/>
              </a:effectRef>
              <a:fontRef idx="minor">
                <a:schemeClr val="lt1"/>
              </a:fontRef>
            </xdr:style>
            <xdr:txBody>
              <a:bodyPr rot="0" spcFirstLastPara="0" vert="horz" wrap="square" lIns="91440" tIns="45720" rIns="91440" bIns="45720" numCol="1" spcCol="0" rtlCol="0" fromWordArt="0" anchor="t" anchorCtr="0" forceAA="0" compatLnSpc="1">
                <a:prstTxWarp prst="textNoShape">
                  <a:avLst/>
                </a:prstTxWarp>
                <a:noAutofit/>
              </a:bodyPr>
              <a:lstStyle/>
              <a:p>
                <a:endParaRPr lang="es-MX"/>
              </a:p>
            </xdr:txBody>
          </xdr:sp>
          <xdr:sp macro="" textlink="">
            <xdr:nvSpPr>
              <xdr:cNvPr id="122" name="Flecha: hacia abajo 121">
                <a:extLst>
                  <a:ext uri="{FF2B5EF4-FFF2-40B4-BE49-F238E27FC236}">
                    <a16:creationId xmlns:a16="http://schemas.microsoft.com/office/drawing/2014/main" id="{28298B80-39E9-43BD-8DBD-F482EBBF81E4}"/>
                  </a:ext>
                </a:extLst>
              </xdr:cNvPr>
              <xdr:cNvSpPr/>
            </xdr:nvSpPr>
            <xdr:spPr>
              <a:xfrm rot="16200000">
                <a:off x="1271305" y="4050451"/>
                <a:ext cx="190500" cy="171450"/>
              </a:xfrm>
              <a:prstGeom prst="downArrow">
                <a:avLst/>
              </a:prstGeom>
            </xdr:spPr>
            <xdr:style>
              <a:lnRef idx="2">
                <a:schemeClr val="accent2">
                  <a:shade val="50000"/>
                </a:schemeClr>
              </a:lnRef>
              <a:fillRef idx="1">
                <a:schemeClr val="accent2"/>
              </a:fillRef>
              <a:effectRef idx="0">
                <a:schemeClr val="accent2"/>
              </a:effectRef>
              <a:fontRef idx="minor">
                <a:schemeClr val="lt1"/>
              </a:fontRef>
            </xdr:style>
            <xdr:txBody>
              <a:bodyPr rot="0" spcFirstLastPara="0" vert="horz" wrap="square" lIns="91440" tIns="45720" rIns="91440" bIns="45720" numCol="1" spcCol="0" rtlCol="0" fromWordArt="0" anchor="t" anchorCtr="0" forceAA="0" compatLnSpc="1">
                <a:prstTxWarp prst="textNoShape">
                  <a:avLst/>
                </a:prstTxWarp>
                <a:noAutofit/>
              </a:bodyPr>
              <a:lstStyle/>
              <a:p>
                <a:endParaRPr lang="es-MX"/>
              </a:p>
            </xdr:txBody>
          </xdr:sp>
          <xdr:sp macro="" textlink="">
            <xdr:nvSpPr>
              <xdr:cNvPr id="123" name="Flecha: hacia abajo 122">
                <a:extLst>
                  <a:ext uri="{FF2B5EF4-FFF2-40B4-BE49-F238E27FC236}">
                    <a16:creationId xmlns:a16="http://schemas.microsoft.com/office/drawing/2014/main" id="{897A126B-53B7-48BA-BA02-7400A3B562FE}"/>
                  </a:ext>
                </a:extLst>
              </xdr:cNvPr>
              <xdr:cNvSpPr/>
            </xdr:nvSpPr>
            <xdr:spPr>
              <a:xfrm rot="16200000">
                <a:off x="2718546" y="4050451"/>
                <a:ext cx="190500" cy="171450"/>
              </a:xfrm>
              <a:prstGeom prst="downArrow">
                <a:avLst/>
              </a:prstGeom>
            </xdr:spPr>
            <xdr:style>
              <a:lnRef idx="2">
                <a:schemeClr val="accent2">
                  <a:shade val="50000"/>
                </a:schemeClr>
              </a:lnRef>
              <a:fillRef idx="1">
                <a:schemeClr val="accent2"/>
              </a:fillRef>
              <a:effectRef idx="0">
                <a:schemeClr val="accent2"/>
              </a:effectRef>
              <a:fontRef idx="minor">
                <a:schemeClr val="lt1"/>
              </a:fontRef>
            </xdr:style>
            <xdr:txBody>
              <a:bodyPr rot="0" spcFirstLastPara="0" vert="horz" wrap="square" lIns="91440" tIns="45720" rIns="91440" bIns="45720" numCol="1" spcCol="0" rtlCol="0" fromWordArt="0" anchor="t" anchorCtr="0" forceAA="0" compatLnSpc="1">
                <a:prstTxWarp prst="textNoShape">
                  <a:avLst/>
                </a:prstTxWarp>
                <a:noAutofit/>
              </a:bodyPr>
              <a:lstStyle/>
              <a:p>
                <a:endParaRPr lang="es-MX"/>
              </a:p>
            </xdr:txBody>
          </xdr:sp>
          <xdr:sp macro="" textlink="">
            <xdr:nvSpPr>
              <xdr:cNvPr id="124" name="Flecha: hacia abajo 123">
                <a:extLst>
                  <a:ext uri="{FF2B5EF4-FFF2-40B4-BE49-F238E27FC236}">
                    <a16:creationId xmlns:a16="http://schemas.microsoft.com/office/drawing/2014/main" id="{C53EEEBF-AEB2-4587-9CC9-79BF3378D45B}"/>
                  </a:ext>
                </a:extLst>
              </xdr:cNvPr>
              <xdr:cNvSpPr/>
            </xdr:nvSpPr>
            <xdr:spPr>
              <a:xfrm rot="16200000">
                <a:off x="4175311" y="4050451"/>
                <a:ext cx="190500" cy="171450"/>
              </a:xfrm>
              <a:prstGeom prst="downArrow">
                <a:avLst/>
              </a:prstGeom>
            </xdr:spPr>
            <xdr:style>
              <a:lnRef idx="2">
                <a:schemeClr val="accent2">
                  <a:shade val="50000"/>
                </a:schemeClr>
              </a:lnRef>
              <a:fillRef idx="1">
                <a:schemeClr val="accent2"/>
              </a:fillRef>
              <a:effectRef idx="0">
                <a:schemeClr val="accent2"/>
              </a:effectRef>
              <a:fontRef idx="minor">
                <a:schemeClr val="lt1"/>
              </a:fontRef>
            </xdr:style>
            <xdr:txBody>
              <a:bodyPr rot="0" spcFirstLastPara="0" vert="horz" wrap="square" lIns="91440" tIns="45720" rIns="91440" bIns="45720" numCol="1" spcCol="0" rtlCol="0" fromWordArt="0" anchor="t" anchorCtr="0" forceAA="0" compatLnSpc="1">
                <a:prstTxWarp prst="textNoShape">
                  <a:avLst/>
                </a:prstTxWarp>
                <a:noAutofit/>
              </a:bodyPr>
              <a:lstStyle/>
              <a:p>
                <a:endParaRPr lang="es-MX"/>
              </a:p>
            </xdr:txBody>
          </xdr:sp>
          <xdr:sp macro="" textlink="">
            <xdr:nvSpPr>
              <xdr:cNvPr id="125" name="Flecha: hacia abajo 124">
                <a:extLst>
                  <a:ext uri="{FF2B5EF4-FFF2-40B4-BE49-F238E27FC236}">
                    <a16:creationId xmlns:a16="http://schemas.microsoft.com/office/drawing/2014/main" id="{AF222E0B-34B0-487F-B278-BD8095159777}"/>
                  </a:ext>
                </a:extLst>
              </xdr:cNvPr>
              <xdr:cNvSpPr/>
            </xdr:nvSpPr>
            <xdr:spPr>
              <a:xfrm rot="16200000">
                <a:off x="1271305" y="4812451"/>
                <a:ext cx="190500" cy="171450"/>
              </a:xfrm>
              <a:prstGeom prst="downArrow">
                <a:avLst/>
              </a:prstGeom>
            </xdr:spPr>
            <xdr:style>
              <a:lnRef idx="2">
                <a:schemeClr val="accent2">
                  <a:shade val="50000"/>
                </a:schemeClr>
              </a:lnRef>
              <a:fillRef idx="1">
                <a:schemeClr val="accent2"/>
              </a:fillRef>
              <a:effectRef idx="0">
                <a:schemeClr val="accent2"/>
              </a:effectRef>
              <a:fontRef idx="minor">
                <a:schemeClr val="lt1"/>
              </a:fontRef>
            </xdr:style>
            <xdr:txBody>
              <a:bodyPr rot="0" spcFirstLastPara="0" vert="horz" wrap="square" lIns="91440" tIns="45720" rIns="91440" bIns="45720" numCol="1" spcCol="0" rtlCol="0" fromWordArt="0" anchor="t" anchorCtr="0" forceAA="0" compatLnSpc="1">
                <a:prstTxWarp prst="textNoShape">
                  <a:avLst/>
                </a:prstTxWarp>
                <a:noAutofit/>
              </a:bodyPr>
              <a:lstStyle/>
              <a:p>
                <a:endParaRPr lang="es-MX"/>
              </a:p>
            </xdr:txBody>
          </xdr:sp>
          <xdr:sp macro="" textlink="">
            <xdr:nvSpPr>
              <xdr:cNvPr id="126" name="Flecha: hacia abajo 125">
                <a:extLst>
                  <a:ext uri="{FF2B5EF4-FFF2-40B4-BE49-F238E27FC236}">
                    <a16:creationId xmlns:a16="http://schemas.microsoft.com/office/drawing/2014/main" id="{9F778555-E9E3-45D7-AB23-1507C0B535F2}"/>
                  </a:ext>
                </a:extLst>
              </xdr:cNvPr>
              <xdr:cNvSpPr/>
            </xdr:nvSpPr>
            <xdr:spPr>
              <a:xfrm rot="16200000">
                <a:off x="2718546" y="4812451"/>
                <a:ext cx="190500" cy="171450"/>
              </a:xfrm>
              <a:prstGeom prst="downArrow">
                <a:avLst/>
              </a:prstGeom>
            </xdr:spPr>
            <xdr:style>
              <a:lnRef idx="2">
                <a:schemeClr val="accent2">
                  <a:shade val="50000"/>
                </a:schemeClr>
              </a:lnRef>
              <a:fillRef idx="1">
                <a:schemeClr val="accent2"/>
              </a:fillRef>
              <a:effectRef idx="0">
                <a:schemeClr val="accent2"/>
              </a:effectRef>
              <a:fontRef idx="minor">
                <a:schemeClr val="lt1"/>
              </a:fontRef>
            </xdr:style>
            <xdr:txBody>
              <a:bodyPr rot="0" spcFirstLastPara="0" vert="horz" wrap="square" lIns="91440" tIns="45720" rIns="91440" bIns="45720" numCol="1" spcCol="0" rtlCol="0" fromWordArt="0" anchor="t" anchorCtr="0" forceAA="0" compatLnSpc="1">
                <a:prstTxWarp prst="textNoShape">
                  <a:avLst/>
                </a:prstTxWarp>
                <a:noAutofit/>
              </a:bodyPr>
              <a:lstStyle/>
              <a:p>
                <a:endParaRPr lang="es-MX"/>
              </a:p>
            </xdr:txBody>
          </xdr:sp>
          <xdr:sp macro="" textlink="">
            <xdr:nvSpPr>
              <xdr:cNvPr id="127" name="Flecha: hacia abajo 126">
                <a:extLst>
                  <a:ext uri="{FF2B5EF4-FFF2-40B4-BE49-F238E27FC236}">
                    <a16:creationId xmlns:a16="http://schemas.microsoft.com/office/drawing/2014/main" id="{15AF1194-1DCB-472D-9418-2179E419A402}"/>
                  </a:ext>
                </a:extLst>
              </xdr:cNvPr>
              <xdr:cNvSpPr/>
            </xdr:nvSpPr>
            <xdr:spPr>
              <a:xfrm rot="16200000">
                <a:off x="4175311" y="4812451"/>
                <a:ext cx="190500" cy="171450"/>
              </a:xfrm>
              <a:prstGeom prst="downArrow">
                <a:avLst/>
              </a:prstGeom>
            </xdr:spPr>
            <xdr:style>
              <a:lnRef idx="2">
                <a:schemeClr val="accent2">
                  <a:shade val="50000"/>
                </a:schemeClr>
              </a:lnRef>
              <a:fillRef idx="1">
                <a:schemeClr val="accent2"/>
              </a:fillRef>
              <a:effectRef idx="0">
                <a:schemeClr val="accent2"/>
              </a:effectRef>
              <a:fontRef idx="minor">
                <a:schemeClr val="lt1"/>
              </a:fontRef>
            </xdr:style>
            <xdr:txBody>
              <a:bodyPr rot="0" spcFirstLastPara="0" vert="horz" wrap="square" lIns="91440" tIns="45720" rIns="91440" bIns="45720" numCol="1" spcCol="0" rtlCol="0" fromWordArt="0" anchor="t" anchorCtr="0" forceAA="0" compatLnSpc="1">
                <a:prstTxWarp prst="textNoShape">
                  <a:avLst/>
                </a:prstTxWarp>
                <a:noAutofit/>
              </a:bodyPr>
              <a:lstStyle/>
              <a:p>
                <a:endParaRPr lang="es-MX"/>
              </a:p>
            </xdr:txBody>
          </xdr:sp>
          <xdr:sp macro="" textlink="">
            <xdr:nvSpPr>
              <xdr:cNvPr id="128" name="Flecha: hacia abajo 127">
                <a:extLst>
                  <a:ext uri="{FF2B5EF4-FFF2-40B4-BE49-F238E27FC236}">
                    <a16:creationId xmlns:a16="http://schemas.microsoft.com/office/drawing/2014/main" id="{C0D676DC-371A-4F28-B18C-16364628785B}"/>
                  </a:ext>
                </a:extLst>
              </xdr:cNvPr>
              <xdr:cNvSpPr/>
            </xdr:nvSpPr>
            <xdr:spPr>
              <a:xfrm rot="16200000">
                <a:off x="1261781" y="5564927"/>
                <a:ext cx="190500" cy="171450"/>
              </a:xfrm>
              <a:prstGeom prst="downArrow">
                <a:avLst/>
              </a:prstGeom>
            </xdr:spPr>
            <xdr:style>
              <a:lnRef idx="2">
                <a:schemeClr val="accent2">
                  <a:shade val="50000"/>
                </a:schemeClr>
              </a:lnRef>
              <a:fillRef idx="1">
                <a:schemeClr val="accent2"/>
              </a:fillRef>
              <a:effectRef idx="0">
                <a:schemeClr val="accent2"/>
              </a:effectRef>
              <a:fontRef idx="minor">
                <a:schemeClr val="lt1"/>
              </a:fontRef>
            </xdr:style>
            <xdr:txBody>
              <a:bodyPr rot="0" spcFirstLastPara="0" vert="horz" wrap="square" lIns="91440" tIns="45720" rIns="91440" bIns="45720" numCol="1" spcCol="0" rtlCol="0" fromWordArt="0" anchor="t" anchorCtr="0" forceAA="0" compatLnSpc="1">
                <a:prstTxWarp prst="textNoShape">
                  <a:avLst/>
                </a:prstTxWarp>
                <a:noAutofit/>
              </a:bodyPr>
              <a:lstStyle/>
              <a:p>
                <a:endParaRPr lang="es-MX"/>
              </a:p>
            </xdr:txBody>
          </xdr:sp>
          <xdr:sp macro="" textlink="">
            <xdr:nvSpPr>
              <xdr:cNvPr id="129" name="Flecha: hacia abajo 128">
                <a:extLst>
                  <a:ext uri="{FF2B5EF4-FFF2-40B4-BE49-F238E27FC236}">
                    <a16:creationId xmlns:a16="http://schemas.microsoft.com/office/drawing/2014/main" id="{AC337842-528F-4A26-975C-331262000CD9}"/>
                  </a:ext>
                </a:extLst>
              </xdr:cNvPr>
              <xdr:cNvSpPr/>
            </xdr:nvSpPr>
            <xdr:spPr>
              <a:xfrm rot="16200000">
                <a:off x="2709020" y="5564927"/>
                <a:ext cx="190500" cy="171450"/>
              </a:xfrm>
              <a:prstGeom prst="downArrow">
                <a:avLst/>
              </a:prstGeom>
            </xdr:spPr>
            <xdr:style>
              <a:lnRef idx="2">
                <a:schemeClr val="accent2">
                  <a:shade val="50000"/>
                </a:schemeClr>
              </a:lnRef>
              <a:fillRef idx="1">
                <a:schemeClr val="accent2"/>
              </a:fillRef>
              <a:effectRef idx="0">
                <a:schemeClr val="accent2"/>
              </a:effectRef>
              <a:fontRef idx="minor">
                <a:schemeClr val="lt1"/>
              </a:fontRef>
            </xdr:style>
            <xdr:txBody>
              <a:bodyPr rot="0" spcFirstLastPara="0" vert="horz" wrap="square" lIns="91440" tIns="45720" rIns="91440" bIns="45720" numCol="1" spcCol="0" rtlCol="0" fromWordArt="0" anchor="t" anchorCtr="0" forceAA="0" compatLnSpc="1">
                <a:prstTxWarp prst="textNoShape">
                  <a:avLst/>
                </a:prstTxWarp>
                <a:noAutofit/>
              </a:bodyPr>
              <a:lstStyle/>
              <a:p>
                <a:endParaRPr lang="es-MX"/>
              </a:p>
            </xdr:txBody>
          </xdr:sp>
          <xdr:sp macro="" textlink="">
            <xdr:nvSpPr>
              <xdr:cNvPr id="130" name="Flecha: hacia abajo 129">
                <a:extLst>
                  <a:ext uri="{FF2B5EF4-FFF2-40B4-BE49-F238E27FC236}">
                    <a16:creationId xmlns:a16="http://schemas.microsoft.com/office/drawing/2014/main" id="{D5CE0E88-F050-40AB-B852-EE236414ECBB}"/>
                  </a:ext>
                </a:extLst>
              </xdr:cNvPr>
              <xdr:cNvSpPr/>
            </xdr:nvSpPr>
            <xdr:spPr>
              <a:xfrm rot="16200000">
                <a:off x="4165785" y="5564927"/>
                <a:ext cx="190500" cy="171450"/>
              </a:xfrm>
              <a:prstGeom prst="downArrow">
                <a:avLst/>
              </a:prstGeom>
            </xdr:spPr>
            <xdr:style>
              <a:lnRef idx="2">
                <a:schemeClr val="accent2">
                  <a:shade val="50000"/>
                </a:schemeClr>
              </a:lnRef>
              <a:fillRef idx="1">
                <a:schemeClr val="accent2"/>
              </a:fillRef>
              <a:effectRef idx="0">
                <a:schemeClr val="accent2"/>
              </a:effectRef>
              <a:fontRef idx="minor">
                <a:schemeClr val="lt1"/>
              </a:fontRef>
            </xdr:style>
            <xdr:txBody>
              <a:bodyPr rot="0" spcFirstLastPara="0" vert="horz" wrap="square" lIns="91440" tIns="45720" rIns="91440" bIns="45720" numCol="1" spcCol="0" rtlCol="0" fromWordArt="0" anchor="t" anchorCtr="0" forceAA="0" compatLnSpc="1">
                <a:prstTxWarp prst="textNoShape">
                  <a:avLst/>
                </a:prstTxWarp>
                <a:noAutofit/>
              </a:bodyPr>
              <a:lstStyle/>
              <a:p>
                <a:endParaRPr lang="es-MX"/>
              </a:p>
            </xdr:txBody>
          </xdr:sp>
        </xdr:grpSp>
        <xdr:sp macro="" textlink="">
          <xdr:nvSpPr>
            <xdr:cNvPr id="69" name="CuadroTexto 18">
              <a:extLst>
                <a:ext uri="{FF2B5EF4-FFF2-40B4-BE49-F238E27FC236}">
                  <a16:creationId xmlns:a16="http://schemas.microsoft.com/office/drawing/2014/main" id="{C571E734-E2ED-4644-AE37-62346146379C}"/>
                </a:ext>
              </a:extLst>
            </xdr:cNvPr>
            <xdr:cNvSpPr txBox="1"/>
          </xdr:nvSpPr>
          <xdr:spPr>
            <a:xfrm>
              <a:off x="0" y="2372018"/>
              <a:ext cx="1242673" cy="350751"/>
            </a:xfrm>
            <a:prstGeom prst="rect">
              <a:avLst/>
            </a:prstGeom>
            <a:solidFill>
              <a:schemeClr val="lt1"/>
            </a:solidFill>
            <a:ln w="9525" cmpd="sng">
              <a:solidFill>
                <a:schemeClr val="lt1">
                  <a:shade val="50000"/>
                </a:schemeClr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wrap="square" rtlCol="0" anchor="t"/>
            <a:lstStyle/>
            <a:p>
              <a:pPr algn="ctr">
                <a:spcAft>
                  <a:spcPts val="0"/>
                </a:spcAft>
              </a:pPr>
              <a:r>
                <a:rPr lang="es-ES_tradnl" sz="900">
                  <a:solidFill>
                    <a:srgbClr val="000000"/>
                  </a:solidFill>
                  <a:effectLst/>
                  <a:latin typeface="Trebuchet MS" panose="020B0603020202020204" pitchFamily="34" charset="0"/>
                  <a:ea typeface="Times New Roman" panose="02020603050405020304" pitchFamily="18" charset="0"/>
                  <a:cs typeface="Arial" panose="020B0604020202020204" pitchFamily="34" charset="0"/>
                </a:rPr>
                <a:t>4</a:t>
              </a:r>
              <a:endParaRPr lang="es-MX" sz="1100">
                <a:effectLst/>
                <a:latin typeface="Trebuchet MS" panose="020B0603020202020204" pitchFamily="34" charset="0"/>
                <a:ea typeface="Times New Roman" panose="02020603050405020304" pitchFamily="18" charset="0"/>
                <a:cs typeface="Arial" panose="020B0604020202020204" pitchFamily="34" charset="0"/>
              </a:endParaRPr>
            </a:p>
          </xdr:txBody>
        </xdr:sp>
        <xdr:sp macro="" textlink="">
          <xdr:nvSpPr>
            <xdr:cNvPr id="70" name="CuadroTexto 24">
              <a:extLst>
                <a:ext uri="{FF2B5EF4-FFF2-40B4-BE49-F238E27FC236}">
                  <a16:creationId xmlns:a16="http://schemas.microsoft.com/office/drawing/2014/main" id="{8EA7F93F-522E-44EB-B997-9454760290E1}"/>
                </a:ext>
              </a:extLst>
            </xdr:cNvPr>
            <xdr:cNvSpPr txBox="1"/>
          </xdr:nvSpPr>
          <xdr:spPr>
            <a:xfrm>
              <a:off x="1476375" y="2390775"/>
              <a:ext cx="1249477" cy="461446"/>
            </a:xfrm>
            <a:prstGeom prst="rect">
              <a:avLst/>
            </a:prstGeom>
            <a:solidFill>
              <a:schemeClr val="lt1"/>
            </a:solidFill>
            <a:ln w="9525" cmpd="sng">
              <a:solidFill>
                <a:schemeClr val="lt1">
                  <a:shade val="50000"/>
                </a:schemeClr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wrap="square" rtlCol="0" anchor="t"/>
            <a:lstStyle/>
            <a:p>
              <a:pPr algn="ctr">
                <a:spcAft>
                  <a:spcPts val="0"/>
                </a:spcAft>
              </a:pPr>
              <a:r>
                <a:rPr lang="es-ES_tradnl" sz="900">
                  <a:solidFill>
                    <a:srgbClr val="000000"/>
                  </a:solidFill>
                  <a:effectLst/>
                  <a:latin typeface="Trebuchet MS" panose="020B0603020202020204" pitchFamily="34" charset="0"/>
                  <a:ea typeface="Times New Roman" panose="02020603050405020304" pitchFamily="18" charset="0"/>
                  <a:cs typeface="Arial" panose="020B0604020202020204" pitchFamily="34" charset="0"/>
                </a:rPr>
                <a:t>-</a:t>
              </a:r>
              <a:endParaRPr lang="es-MX" sz="1100">
                <a:effectLst/>
                <a:latin typeface="Trebuchet MS" panose="020B0603020202020204" pitchFamily="34" charset="0"/>
                <a:ea typeface="Times New Roman" panose="02020603050405020304" pitchFamily="18" charset="0"/>
                <a:cs typeface="Arial" panose="020B0604020202020204" pitchFamily="34" charset="0"/>
              </a:endParaRPr>
            </a:p>
          </xdr:txBody>
        </xdr:sp>
        <xdr:sp macro="" textlink="">
          <xdr:nvSpPr>
            <xdr:cNvPr id="71" name="CuadroTexto 27">
              <a:extLst>
                <a:ext uri="{FF2B5EF4-FFF2-40B4-BE49-F238E27FC236}">
                  <a16:creationId xmlns:a16="http://schemas.microsoft.com/office/drawing/2014/main" id="{C0AE7B05-53DF-41E3-8DCA-BEE80E66EAE5}"/>
                </a:ext>
              </a:extLst>
            </xdr:cNvPr>
            <xdr:cNvSpPr txBox="1"/>
          </xdr:nvSpPr>
          <xdr:spPr>
            <a:xfrm>
              <a:off x="2910672" y="2381543"/>
              <a:ext cx="1246756" cy="350751"/>
            </a:xfrm>
            <a:prstGeom prst="rect">
              <a:avLst/>
            </a:prstGeom>
            <a:solidFill>
              <a:schemeClr val="lt1"/>
            </a:solidFill>
            <a:ln w="9525" cmpd="sng">
              <a:solidFill>
                <a:schemeClr val="lt1">
                  <a:shade val="50000"/>
                </a:schemeClr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wrap="square" rtlCol="0" anchor="t"/>
            <a:lstStyle/>
            <a:p>
              <a:pPr algn="ctr">
                <a:spcAft>
                  <a:spcPts val="0"/>
                </a:spcAft>
              </a:pPr>
              <a:r>
                <a:rPr lang="es-ES_tradnl" sz="900">
                  <a:solidFill>
                    <a:srgbClr val="000000"/>
                  </a:solidFill>
                  <a:effectLst/>
                  <a:latin typeface="Trebuchet MS" panose="020B0603020202020204" pitchFamily="34" charset="0"/>
                  <a:ea typeface="Times New Roman" panose="02020603050405020304" pitchFamily="18" charset="0"/>
                  <a:cs typeface="Arial" panose="020B0604020202020204" pitchFamily="34" charset="0"/>
                </a:rPr>
                <a:t>Fuerza motriz</a:t>
              </a:r>
              <a:endParaRPr lang="es-MX" sz="1100">
                <a:effectLst/>
                <a:latin typeface="Trebuchet MS" panose="020B0603020202020204" pitchFamily="34" charset="0"/>
                <a:ea typeface="Times New Roman" panose="02020603050405020304" pitchFamily="18" charset="0"/>
                <a:cs typeface="Arial" panose="020B0604020202020204" pitchFamily="34" charset="0"/>
              </a:endParaRPr>
            </a:p>
            <a:p>
              <a:pPr algn="ctr">
                <a:spcAft>
                  <a:spcPts val="0"/>
                </a:spcAft>
              </a:pPr>
              <a:r>
                <a:rPr lang="es-ES_tradnl" sz="900">
                  <a:effectLst/>
                  <a:latin typeface="Trebuchet MS" panose="020B0603020202020204" pitchFamily="34" charset="0"/>
                  <a:ea typeface="Times New Roman" panose="02020603050405020304" pitchFamily="18" charset="0"/>
                  <a:cs typeface="Arial" panose="020B0604020202020204" pitchFamily="34" charset="0"/>
                </a:rPr>
                <a:t> </a:t>
              </a:r>
              <a:endParaRPr lang="es-MX" sz="1100">
                <a:effectLst/>
                <a:latin typeface="Trebuchet MS" panose="020B0603020202020204" pitchFamily="34" charset="0"/>
                <a:ea typeface="Times New Roman" panose="02020603050405020304" pitchFamily="18" charset="0"/>
                <a:cs typeface="Arial" panose="020B0604020202020204" pitchFamily="34" charset="0"/>
              </a:endParaRPr>
            </a:p>
          </xdr:txBody>
        </xdr:sp>
        <xdr:sp macro="" textlink="">
          <xdr:nvSpPr>
            <xdr:cNvPr id="72" name="CuadroTexto 30">
              <a:extLst>
                <a:ext uri="{FF2B5EF4-FFF2-40B4-BE49-F238E27FC236}">
                  <a16:creationId xmlns:a16="http://schemas.microsoft.com/office/drawing/2014/main" id="{705C258C-3406-400D-A9A4-2D62E7C79A48}"/>
                </a:ext>
              </a:extLst>
            </xdr:cNvPr>
            <xdr:cNvSpPr txBox="1"/>
          </xdr:nvSpPr>
          <xdr:spPr>
            <a:xfrm>
              <a:off x="4371451" y="2381543"/>
              <a:ext cx="1249476" cy="350751"/>
            </a:xfrm>
            <a:prstGeom prst="rect">
              <a:avLst/>
            </a:prstGeom>
            <a:solidFill>
              <a:schemeClr val="lt1"/>
            </a:solidFill>
            <a:ln w="9525" cmpd="sng">
              <a:solidFill>
                <a:schemeClr val="lt1">
                  <a:shade val="50000"/>
                </a:schemeClr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wrap="square" rtlCol="0" anchor="t"/>
            <a:lstStyle/>
            <a:p>
              <a:pPr algn="ctr">
                <a:spcAft>
                  <a:spcPts val="0"/>
                </a:spcAft>
              </a:pPr>
              <a:endParaRPr lang="es-MX" sz="1100">
                <a:effectLst/>
                <a:latin typeface="Trebuchet MS" panose="020B0603020202020204" pitchFamily="34" charset="0"/>
                <a:ea typeface="Times New Roman" panose="02020603050405020304" pitchFamily="18" charset="0"/>
                <a:cs typeface="Arial" panose="020B0604020202020204" pitchFamily="34" charset="0"/>
              </a:endParaRPr>
            </a:p>
          </xdr:txBody>
        </xdr:sp>
        <xdr:sp macro="" textlink="">
          <xdr:nvSpPr>
            <xdr:cNvPr id="73" name="Flecha: hacia abajo 72">
              <a:extLst>
                <a:ext uri="{FF2B5EF4-FFF2-40B4-BE49-F238E27FC236}">
                  <a16:creationId xmlns:a16="http://schemas.microsoft.com/office/drawing/2014/main" id="{6FFDCDD5-A7C5-4912-8401-7E1CB3ADA8C5}"/>
                </a:ext>
              </a:extLst>
            </xdr:cNvPr>
            <xdr:cNvSpPr/>
          </xdr:nvSpPr>
          <xdr:spPr>
            <a:xfrm rot="16200000">
              <a:off x="1271247" y="2476538"/>
              <a:ext cx="171442" cy="146146"/>
            </a:xfrm>
            <a:prstGeom prst="downArrow">
              <a:avLst/>
            </a:prstGeom>
          </xdr:spPr>
          <xdr:style>
            <a:lnRef idx="2">
              <a:schemeClr val="accent2">
                <a:shade val="50000"/>
              </a:schemeClr>
            </a:lnRef>
            <a:fillRef idx="1">
              <a:schemeClr val="accent2"/>
            </a:fillRef>
            <a:effectRef idx="0">
              <a:schemeClr val="accent2"/>
            </a:effectRef>
            <a:fontRef idx="minor">
              <a:schemeClr val="lt1"/>
            </a:fontRef>
          </xdr:style>
          <xdr:txBody>
            <a:bodyPr rot="0" spcFirstLastPara="0" vert="horz" wrap="square" lIns="91440" tIns="45720" rIns="91440" bIns="45720" numCol="1" spcCol="0" rtlCol="0" fromWordArt="0" anchor="t" anchorCtr="0" forceAA="0" compatLnSpc="1">
              <a:prstTxWarp prst="textNoShape">
                <a:avLst/>
              </a:prstTxWarp>
              <a:noAutofit/>
            </a:bodyPr>
            <a:lstStyle/>
            <a:p>
              <a:endParaRPr lang="es-MX"/>
            </a:p>
          </xdr:txBody>
        </xdr:sp>
        <xdr:sp macro="" textlink="">
          <xdr:nvSpPr>
            <xdr:cNvPr id="74" name="Flecha: hacia abajo 73">
              <a:extLst>
                <a:ext uri="{FF2B5EF4-FFF2-40B4-BE49-F238E27FC236}">
                  <a16:creationId xmlns:a16="http://schemas.microsoft.com/office/drawing/2014/main" id="{617BA2FF-687B-4837-8A35-13B151BE161C}"/>
                </a:ext>
              </a:extLst>
            </xdr:cNvPr>
            <xdr:cNvSpPr/>
          </xdr:nvSpPr>
          <xdr:spPr>
            <a:xfrm rot="16200000">
              <a:off x="2725225" y="2476538"/>
              <a:ext cx="171442" cy="146146"/>
            </a:xfrm>
            <a:prstGeom prst="downArrow">
              <a:avLst/>
            </a:prstGeom>
          </xdr:spPr>
          <xdr:style>
            <a:lnRef idx="2">
              <a:schemeClr val="accent2">
                <a:shade val="50000"/>
              </a:schemeClr>
            </a:lnRef>
            <a:fillRef idx="1">
              <a:schemeClr val="accent2"/>
            </a:fillRef>
            <a:effectRef idx="0">
              <a:schemeClr val="accent2"/>
            </a:effectRef>
            <a:fontRef idx="minor">
              <a:schemeClr val="lt1"/>
            </a:fontRef>
          </xdr:style>
          <xdr:txBody>
            <a:bodyPr rot="0" spcFirstLastPara="0" vert="horz" wrap="square" lIns="91440" tIns="45720" rIns="91440" bIns="45720" numCol="1" spcCol="0" rtlCol="0" fromWordArt="0" anchor="t" anchorCtr="0" forceAA="0" compatLnSpc="1">
              <a:prstTxWarp prst="textNoShape">
                <a:avLst/>
              </a:prstTxWarp>
              <a:noAutofit/>
            </a:bodyPr>
            <a:lstStyle/>
            <a:p>
              <a:endParaRPr lang="es-MX"/>
            </a:p>
          </xdr:txBody>
        </xdr:sp>
        <xdr:sp macro="" textlink="">
          <xdr:nvSpPr>
            <xdr:cNvPr id="75" name="Flecha: hacia abajo 74">
              <a:extLst>
                <a:ext uri="{FF2B5EF4-FFF2-40B4-BE49-F238E27FC236}">
                  <a16:creationId xmlns:a16="http://schemas.microsoft.com/office/drawing/2014/main" id="{F63C4F40-EE37-4FB7-A623-C2EC7AE0CA35}"/>
                </a:ext>
              </a:extLst>
            </xdr:cNvPr>
            <xdr:cNvSpPr/>
          </xdr:nvSpPr>
          <xdr:spPr>
            <a:xfrm rot="16200000">
              <a:off x="4186004" y="2476538"/>
              <a:ext cx="171442" cy="146146"/>
            </a:xfrm>
            <a:prstGeom prst="downArrow">
              <a:avLst/>
            </a:prstGeom>
          </xdr:spPr>
          <xdr:style>
            <a:lnRef idx="2">
              <a:schemeClr val="accent2">
                <a:shade val="50000"/>
              </a:schemeClr>
            </a:lnRef>
            <a:fillRef idx="1">
              <a:schemeClr val="accent2"/>
            </a:fillRef>
            <a:effectRef idx="0">
              <a:schemeClr val="accent2"/>
            </a:effectRef>
            <a:fontRef idx="minor">
              <a:schemeClr val="lt1"/>
            </a:fontRef>
          </xdr:style>
          <xdr:txBody>
            <a:bodyPr rot="0" spcFirstLastPara="0" vert="horz" wrap="square" lIns="91440" tIns="45720" rIns="91440" bIns="45720" numCol="1" spcCol="0" rtlCol="0" fromWordArt="0" anchor="t" anchorCtr="0" forceAA="0" compatLnSpc="1">
              <a:prstTxWarp prst="textNoShape">
                <a:avLst/>
              </a:prstTxWarp>
              <a:noAutofit/>
            </a:bodyPr>
            <a:lstStyle/>
            <a:p>
              <a:endParaRPr lang="es-MX"/>
            </a:p>
          </xdr:txBody>
        </xdr:sp>
        <xdr:sp macro="" textlink="">
          <xdr:nvSpPr>
            <xdr:cNvPr id="76" name="Flecha: hacia abajo 75">
              <a:extLst>
                <a:ext uri="{FF2B5EF4-FFF2-40B4-BE49-F238E27FC236}">
                  <a16:creationId xmlns:a16="http://schemas.microsoft.com/office/drawing/2014/main" id="{2DB902BF-9173-40FA-8138-01D77B2BBABA}"/>
                </a:ext>
              </a:extLst>
            </xdr:cNvPr>
            <xdr:cNvSpPr/>
          </xdr:nvSpPr>
          <xdr:spPr>
            <a:xfrm>
              <a:off x="514350" y="2790825"/>
              <a:ext cx="190491" cy="131532"/>
            </a:xfrm>
            <a:prstGeom prst="downArrow">
              <a:avLst/>
            </a:prstGeom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rot="0" spcFirstLastPara="0" vert="horz" wrap="square" lIns="91440" tIns="45720" rIns="91440" bIns="45720" numCol="1" spcCol="0" rtlCol="0" fromWordArt="0" anchor="t" anchorCtr="0" forceAA="0" compatLnSpc="1">
              <a:prstTxWarp prst="textNoShape">
                <a:avLst/>
              </a:prstTxWarp>
              <a:noAutofit/>
            </a:bodyPr>
            <a:lstStyle/>
            <a:p>
              <a:endParaRPr lang="es-MX"/>
            </a:p>
          </xdr:txBody>
        </xdr:sp>
      </xdr:grpSp>
      <xdr:sp macro="" textlink="">
        <xdr:nvSpPr>
          <xdr:cNvPr id="131" name="Flecha: hacia abajo 130">
            <a:extLst>
              <a:ext uri="{FF2B5EF4-FFF2-40B4-BE49-F238E27FC236}">
                <a16:creationId xmlns:a16="http://schemas.microsoft.com/office/drawing/2014/main" id="{A7A53376-F8C3-4B01-9989-5EC27EA4CC8B}"/>
              </a:ext>
            </a:extLst>
          </xdr:cNvPr>
          <xdr:cNvSpPr/>
        </xdr:nvSpPr>
        <xdr:spPr>
          <a:xfrm rot="16200000">
            <a:off x="2728634" y="13455585"/>
            <a:ext cx="171966" cy="146146"/>
          </a:xfrm>
          <a:prstGeom prst="downArrow">
            <a:avLst/>
          </a:prstGeom>
        </xdr:spPr>
        <xdr:style>
          <a:lnRef idx="2">
            <a:schemeClr val="accent2">
              <a:shade val="50000"/>
            </a:schemeClr>
          </a:lnRef>
          <a:fillRef idx="1">
            <a:schemeClr val="accent2"/>
          </a:fillRef>
          <a:effectRef idx="0">
            <a:schemeClr val="accent2"/>
          </a:effectRef>
          <a:fontRef idx="minor">
            <a:schemeClr val="lt1"/>
          </a:fontRef>
        </xdr:style>
        <xdr:txBody>
          <a:bodyPr rot="0" spcFirstLastPara="0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/>
          <a:p>
            <a:endParaRPr lang="es-MX"/>
          </a:p>
        </xdr:txBody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34631</xdr:colOff>
      <xdr:row>69</xdr:row>
      <xdr:rowOff>17257</xdr:rowOff>
    </xdr:from>
    <xdr:to>
      <xdr:col>17</xdr:col>
      <xdr:colOff>268427</xdr:colOff>
      <xdr:row>89</xdr:row>
      <xdr:rowOff>0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D85D0100-29EF-4483-AEF5-CB3FFDB6A2C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24496</xdr:colOff>
      <xdr:row>1</xdr:row>
      <xdr:rowOff>14288</xdr:rowOff>
    </xdr:from>
    <xdr:to>
      <xdr:col>17</xdr:col>
      <xdr:colOff>261934</xdr:colOff>
      <xdr:row>21</xdr:row>
      <xdr:rowOff>32473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EF9FF583-656F-4A20-B9C4-C2E1CADBAC4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6797</xdr:colOff>
      <xdr:row>34</xdr:row>
      <xdr:rowOff>140711</xdr:rowOff>
    </xdr:from>
    <xdr:to>
      <xdr:col>17</xdr:col>
      <xdr:colOff>279251</xdr:colOff>
      <xdr:row>54</xdr:row>
      <xdr:rowOff>142875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468DA6AE-B223-4965-9B01-4325AECDF92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36292</xdr:colOff>
      <xdr:row>137</xdr:row>
      <xdr:rowOff>9782</xdr:rowOff>
    </xdr:from>
    <xdr:to>
      <xdr:col>17</xdr:col>
      <xdr:colOff>305234</xdr:colOff>
      <xdr:row>157</xdr:row>
      <xdr:rowOff>23812</xdr:rowOff>
    </xdr:to>
    <xdr:graphicFrame macro="">
      <xdr:nvGraphicFramePr>
        <xdr:cNvPr id="6" name="Gráfico 5">
          <a:extLst>
            <a:ext uri="{FF2B5EF4-FFF2-40B4-BE49-F238E27FC236}">
              <a16:creationId xmlns:a16="http://schemas.microsoft.com/office/drawing/2014/main" id="{3CBDF846-37A2-45D9-8EC9-C8F58DA1866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8</xdr:col>
      <xdr:colOff>1289955</xdr:colOff>
      <xdr:row>103</xdr:row>
      <xdr:rowOff>12615</xdr:rowOff>
    </xdr:from>
    <xdr:to>
      <xdr:col>17</xdr:col>
      <xdr:colOff>249816</xdr:colOff>
      <xdr:row>123</xdr:row>
      <xdr:rowOff>0</xdr:rowOff>
    </xdr:to>
    <xdr:graphicFrame macro="">
      <xdr:nvGraphicFramePr>
        <xdr:cNvPr id="8" name="Gráfico 7">
          <a:extLst>
            <a:ext uri="{FF2B5EF4-FFF2-40B4-BE49-F238E27FC236}">
              <a16:creationId xmlns:a16="http://schemas.microsoft.com/office/drawing/2014/main" id="{A2FAFFBB-A548-4969-8D78-3B8EAB29BF4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842158</xdr:colOff>
      <xdr:row>10</xdr:row>
      <xdr:rowOff>27214</xdr:rowOff>
    </xdr:from>
    <xdr:to>
      <xdr:col>8</xdr:col>
      <xdr:colOff>1535793</xdr:colOff>
      <xdr:row>29</xdr:row>
      <xdr:rowOff>54429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723643A9-011D-4C54-A654-1BDA316CF3E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765752</xdr:colOff>
      <xdr:row>31</xdr:row>
      <xdr:rowOff>142299</xdr:rowOff>
    </xdr:from>
    <xdr:to>
      <xdr:col>8</xdr:col>
      <xdr:colOff>1432462</xdr:colOff>
      <xdr:row>51</xdr:row>
      <xdr:rowOff>54429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A41FD541-B40F-43D5-A334-801F148EC81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23812</xdr:colOff>
      <xdr:row>80</xdr:row>
      <xdr:rowOff>9525</xdr:rowOff>
    </xdr:from>
    <xdr:to>
      <xdr:col>12</xdr:col>
      <xdr:colOff>23812</xdr:colOff>
      <xdr:row>94</xdr:row>
      <xdr:rowOff>85725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4DD7CF41-1343-41CD-AE76-C85AE0A99A1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285750</xdr:colOff>
      <xdr:row>1</xdr:row>
      <xdr:rowOff>27213</xdr:rowOff>
    </xdr:from>
    <xdr:to>
      <xdr:col>7</xdr:col>
      <xdr:colOff>748392</xdr:colOff>
      <xdr:row>24</xdr:row>
      <xdr:rowOff>15874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72DB9E90-5D88-4E7B-BF99-801DA3036D2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/Users/User/Desktop/Anexo%203_%20Matriz%20de%20caracterizacion%20Industrial%20ladrillera%20Santo%20domingo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/Users/Usuario/Nuevo%20Google%20Drive/Trabajo%202017/CAEM/Empreas%20visitadas/1.%20El%20Tigre%20-%20Informe%20Ang&#233;lica/Inventario%20El%20Tigre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Users/1013609544/Dropbox/NAMA_2017/INFORME%20EMPRESAS%20CAR-NAMA/Inventario%20San%20Luis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Escritorio/CARATERIZACION%20ENERGETICA%20EMPRESAS/EMPRESAS%20ANDRES/LADRILLERA%20OVINDOLI/Caracterizaci&#243;n%20energetica/Informe/Modelo%20de%20Caracterizacion%20Industria%20ovindol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icio"/>
      <sheetName val="Identificación"/>
      <sheetName val="Procesos productivos"/>
      <sheetName val="Consumo Energeticos"/>
      <sheetName val="Históricos"/>
      <sheetName val="Matríz Energética"/>
      <sheetName val="LINEA BASE"/>
      <sheetName val="IC VS PRODUCCIÓN"/>
      <sheetName val="Analisis Energeticos"/>
      <sheetName val="INDICADORES E"/>
      <sheetName val="DIAGRAMA DE PARETO "/>
      <sheetName val="Inventario Electrico"/>
      <sheetName val="Inventario Termico"/>
      <sheetName val="Inventario vehiculos "/>
      <sheetName val="Plan de gestion"/>
      <sheetName val="Lista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>
        <row r="5">
          <cell r="B5" t="str">
            <v>Fuerza motriz</v>
          </cell>
          <cell r="D5" t="str">
            <v>Vapor</v>
          </cell>
        </row>
        <row r="6">
          <cell r="B6" t="str">
            <v>Refrigeración</v>
          </cell>
          <cell r="D6" t="str">
            <v>Calor directo</v>
          </cell>
        </row>
        <row r="7">
          <cell r="B7" t="str">
            <v>Aire Acondicionado</v>
          </cell>
          <cell r="D7" t="str">
            <v>Calor indirecto</v>
          </cell>
        </row>
        <row r="8">
          <cell r="B8" t="str">
            <v>Iluminación</v>
          </cell>
          <cell r="D8" t="str">
            <v>Otros</v>
          </cell>
        </row>
        <row r="9">
          <cell r="B9" t="str">
            <v>Calor Directo</v>
          </cell>
        </row>
        <row r="10">
          <cell r="B10" t="str">
            <v>Equipo de oficina</v>
          </cell>
        </row>
        <row r="11">
          <cell r="B11" t="str">
            <v>Otros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dentificacion"/>
      <sheetName val="Energeticos"/>
      <sheetName val="Inventario Electrico"/>
      <sheetName val="Inventario Termico"/>
      <sheetName val="URE Termica"/>
      <sheetName val="Analisis Inventario Electrico"/>
      <sheetName val="Analisis Inventario Termico"/>
      <sheetName val="A Iluminacion AA"/>
      <sheetName val="Indicadores"/>
      <sheetName val="Matriz Resumen"/>
      <sheetName val="Informe"/>
      <sheetName val="Listas"/>
      <sheetName val="Hoja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31">
          <cell r="E31" t="str">
            <v>Medido</v>
          </cell>
        </row>
        <row r="32">
          <cell r="E32" t="str">
            <v>Estimado</v>
          </cell>
        </row>
        <row r="39">
          <cell r="B39" t="str">
            <v>Iluminación</v>
          </cell>
        </row>
        <row r="40">
          <cell r="B40" t="str">
            <v>Fuerza_Motriz</v>
          </cell>
        </row>
        <row r="41">
          <cell r="B41" t="str">
            <v>Aire_Acondicionado</v>
          </cell>
        </row>
        <row r="42">
          <cell r="B42" t="str">
            <v>Refrigeracion</v>
          </cell>
        </row>
        <row r="43">
          <cell r="B43" t="str">
            <v>Equipos_Ofimaticos</v>
          </cell>
        </row>
        <row r="44">
          <cell r="B44" t="str">
            <v>Equipos_Entretenimiento</v>
          </cell>
        </row>
        <row r="45">
          <cell r="B45" t="str">
            <v>Calor_Directo</v>
          </cell>
        </row>
        <row r="46">
          <cell r="B46" t="str">
            <v>Calor_Indirecto</v>
          </cell>
        </row>
        <row r="47">
          <cell r="B47" t="str">
            <v>Otros</v>
          </cell>
        </row>
      </sheetData>
      <sheetData sheetId="1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dentificacion"/>
      <sheetName val="Energeticos"/>
      <sheetName val="Inventario Electrico"/>
      <sheetName val="Inventario Termico"/>
      <sheetName val="URE Termica"/>
      <sheetName val="Analisis Inventario Electrico"/>
      <sheetName val="Analisis Inventario Termico"/>
      <sheetName val="A Iluminacion AA"/>
      <sheetName val="Indicadores"/>
      <sheetName val="Matriz Resumen"/>
      <sheetName val="Informe"/>
      <sheetName val="Listas"/>
      <sheetName val="Hoja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39">
          <cell r="B39" t="str">
            <v>Iluminación</v>
          </cell>
        </row>
        <row r="40">
          <cell r="B40" t="str">
            <v>Fuerza_Motriz</v>
          </cell>
        </row>
        <row r="41">
          <cell r="B41" t="str">
            <v>Aire_Acondicionado</v>
          </cell>
        </row>
        <row r="42">
          <cell r="B42" t="str">
            <v>Refrigeracion</v>
          </cell>
        </row>
        <row r="43">
          <cell r="B43" t="str">
            <v>Equipos_Ofimaticos</v>
          </cell>
        </row>
        <row r="44">
          <cell r="B44" t="str">
            <v>Equipos_Entretenimiento</v>
          </cell>
        </row>
        <row r="45">
          <cell r="B45" t="str">
            <v>Calor_Directo</v>
          </cell>
        </row>
        <row r="46">
          <cell r="B46" t="str">
            <v>Calor_Indirecto</v>
          </cell>
        </row>
        <row r="47">
          <cell r="B47" t="str">
            <v>Otros</v>
          </cell>
        </row>
      </sheetData>
      <sheetData sheetId="1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icio"/>
      <sheetName val="Identificación"/>
      <sheetName val="Históricos"/>
      <sheetName val="Consumo Energeticos"/>
      <sheetName val="Matríz Energética"/>
      <sheetName val="Analisis Energeticos"/>
      <sheetName val="IC TOTAL"/>
      <sheetName val="ETOTALP"/>
      <sheetName val="ICeP"/>
      <sheetName val="ICtP"/>
      <sheetName val="EEP"/>
      <sheetName val="ETP"/>
      <sheetName val="ETP (2)"/>
      <sheetName val="Inventario Electrico"/>
      <sheetName val="Inventario Termico"/>
      <sheetName val="Inventario de vehiculos "/>
      <sheetName val="Analisis Inventario Electrico"/>
      <sheetName val="Analisis Inventario Termico"/>
      <sheetName val="PLAN"/>
      <sheetName val="Listas"/>
    </sheetNames>
    <sheetDataSet>
      <sheetData sheetId="0"/>
      <sheetData sheetId="1"/>
      <sheetData sheetId="2">
        <row r="95">
          <cell r="B95">
            <v>7545</v>
          </cell>
        </row>
      </sheetData>
      <sheetData sheetId="3">
        <row r="4">
          <cell r="D4" t="str">
            <v>Producción</v>
          </cell>
        </row>
        <row r="7">
          <cell r="B7">
            <v>1</v>
          </cell>
        </row>
        <row r="8">
          <cell r="B8">
            <v>2</v>
          </cell>
        </row>
        <row r="9">
          <cell r="B9">
            <v>3</v>
          </cell>
        </row>
        <row r="10">
          <cell r="B10">
            <v>4</v>
          </cell>
        </row>
        <row r="11">
          <cell r="B11">
            <v>5</v>
          </cell>
        </row>
        <row r="12">
          <cell r="B12">
            <v>6</v>
          </cell>
        </row>
        <row r="13">
          <cell r="B13">
            <v>7</v>
          </cell>
        </row>
        <row r="14">
          <cell r="B14">
            <v>8</v>
          </cell>
        </row>
        <row r="15">
          <cell r="B15">
            <v>9</v>
          </cell>
        </row>
        <row r="16">
          <cell r="B16">
            <v>10</v>
          </cell>
        </row>
        <row r="17">
          <cell r="B17">
            <v>11</v>
          </cell>
        </row>
        <row r="18">
          <cell r="B18">
            <v>12</v>
          </cell>
        </row>
      </sheetData>
      <sheetData sheetId="4"/>
      <sheetData sheetId="5"/>
      <sheetData sheetId="6"/>
      <sheetData sheetId="7" refreshError="1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ngelica" refreshedDate="43212.699663310188" createdVersion="6" refreshedVersion="5" minRefreshableVersion="3" recordCount="32" xr:uid="{00000000-000A-0000-FFFF-FFFF00000000}">
  <cacheSource type="worksheet">
    <worksheetSource ref="A1:I1000" sheet="INVENTARIO ELÉCTRICO"/>
  </cacheSource>
  <cacheFields count="11">
    <cacheField name="USO FINAL DE ENERGÍA" numFmtId="173">
      <sharedItems containsNonDate="0" containsString="0" containsBlank="1"/>
    </cacheField>
    <cacheField name="EQUIPO" numFmtId="173">
      <sharedItems containsNonDate="0" containsString="0" containsBlank="1"/>
    </cacheField>
    <cacheField name="ÁREA O PROCESO" numFmtId="173">
      <sharedItems containsNonDate="0" containsBlank="1" count="12">
        <m/>
        <s v="Administrativo" u="1"/>
        <s v="Extrusión" u="1"/>
        <s v="Laminación" u="1"/>
        <s v="Molienda" u="1"/>
        <s v="Secado" u="1"/>
        <s v="Aire comprimido" u="1"/>
        <s v="Administración" u="1"/>
        <s v="Mezcla" u="1"/>
        <s v="Iluminación" u="1"/>
        <s v="Cocción" u="1"/>
        <s v="Corte" u="1"/>
      </sharedItems>
    </cacheField>
    <cacheField name="POTENCIA (HP)" numFmtId="0">
      <sharedItems containsNonDate="0" containsString="0" containsBlank="1"/>
    </cacheField>
    <cacheField name="POTENCIA (W)" numFmtId="0">
      <sharedItems containsNonDate="0" containsString="0" containsBlank="1"/>
    </cacheField>
    <cacheField name="CANTIDAD" numFmtId="0">
      <sharedItems containsNonDate="0" containsString="0" containsBlank="1"/>
    </cacheField>
    <cacheField name="POTENCIA TOTAL (kW)" numFmtId="0">
      <sharedItems containsString="0" containsBlank="1" containsNumber="1" containsInteger="1" minValue="0" maxValue="0"/>
    </cacheField>
    <cacheField name="TIEMPO DE OPERACIÓN (horas/día)" numFmtId="0">
      <sharedItems containsNonDate="0" containsString="0" containsBlank="1"/>
    </cacheField>
    <cacheField name="CONSUMO (kWh/día)" numFmtId="0">
      <sharedItems containsString="0" containsBlank="1" containsNumber="1" containsInteger="1" minValue="0" maxValue="0"/>
    </cacheField>
    <cacheField name="Campo1" numFmtId="0" formula=" 0" databaseField="0"/>
    <cacheField name="Campo2" numFmtId="0" formula="'CONSUMO (kWh/día)'" databaseField="0"/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2">
  <r>
    <m/>
    <m/>
    <x v="0"/>
    <m/>
    <m/>
    <m/>
    <n v="0"/>
    <m/>
    <n v="0"/>
  </r>
  <r>
    <m/>
    <m/>
    <x v="0"/>
    <m/>
    <m/>
    <m/>
    <n v="0"/>
    <m/>
    <n v="0"/>
  </r>
  <r>
    <m/>
    <m/>
    <x v="0"/>
    <m/>
    <m/>
    <m/>
    <n v="0"/>
    <m/>
    <n v="0"/>
  </r>
  <r>
    <m/>
    <m/>
    <x v="0"/>
    <m/>
    <m/>
    <m/>
    <n v="0"/>
    <m/>
    <n v="0"/>
  </r>
  <r>
    <m/>
    <m/>
    <x v="0"/>
    <m/>
    <m/>
    <m/>
    <n v="0"/>
    <m/>
    <n v="0"/>
  </r>
  <r>
    <m/>
    <m/>
    <x v="0"/>
    <m/>
    <m/>
    <m/>
    <n v="0"/>
    <m/>
    <n v="0"/>
  </r>
  <r>
    <m/>
    <m/>
    <x v="0"/>
    <m/>
    <m/>
    <m/>
    <n v="0"/>
    <m/>
    <n v="0"/>
  </r>
  <r>
    <m/>
    <m/>
    <x v="0"/>
    <m/>
    <m/>
    <m/>
    <n v="0"/>
    <m/>
    <n v="0"/>
  </r>
  <r>
    <m/>
    <m/>
    <x v="0"/>
    <m/>
    <m/>
    <m/>
    <n v="0"/>
    <m/>
    <n v="0"/>
  </r>
  <r>
    <m/>
    <m/>
    <x v="0"/>
    <m/>
    <m/>
    <m/>
    <n v="0"/>
    <m/>
    <n v="0"/>
  </r>
  <r>
    <m/>
    <m/>
    <x v="0"/>
    <m/>
    <m/>
    <m/>
    <n v="0"/>
    <m/>
    <n v="0"/>
  </r>
  <r>
    <m/>
    <m/>
    <x v="0"/>
    <m/>
    <m/>
    <m/>
    <n v="0"/>
    <m/>
    <n v="0"/>
  </r>
  <r>
    <m/>
    <m/>
    <x v="0"/>
    <m/>
    <m/>
    <m/>
    <n v="0"/>
    <m/>
    <n v="0"/>
  </r>
  <r>
    <m/>
    <m/>
    <x v="0"/>
    <m/>
    <m/>
    <m/>
    <n v="0"/>
    <m/>
    <n v="0"/>
  </r>
  <r>
    <m/>
    <m/>
    <x v="0"/>
    <m/>
    <m/>
    <m/>
    <n v="0"/>
    <m/>
    <n v="0"/>
  </r>
  <r>
    <m/>
    <m/>
    <x v="0"/>
    <m/>
    <m/>
    <m/>
    <n v="0"/>
    <m/>
    <n v="0"/>
  </r>
  <r>
    <m/>
    <m/>
    <x v="0"/>
    <m/>
    <m/>
    <m/>
    <n v="0"/>
    <m/>
    <n v="0"/>
  </r>
  <r>
    <m/>
    <m/>
    <x v="0"/>
    <m/>
    <m/>
    <m/>
    <m/>
    <m/>
    <m/>
  </r>
  <r>
    <m/>
    <m/>
    <x v="0"/>
    <m/>
    <m/>
    <m/>
    <m/>
    <m/>
    <m/>
  </r>
  <r>
    <m/>
    <m/>
    <x v="0"/>
    <m/>
    <m/>
    <m/>
    <m/>
    <m/>
    <m/>
  </r>
  <r>
    <m/>
    <m/>
    <x v="0"/>
    <m/>
    <m/>
    <m/>
    <m/>
    <m/>
    <m/>
  </r>
  <r>
    <m/>
    <m/>
    <x v="0"/>
    <m/>
    <m/>
    <m/>
    <m/>
    <m/>
    <m/>
  </r>
  <r>
    <m/>
    <m/>
    <x v="0"/>
    <m/>
    <m/>
    <m/>
    <m/>
    <m/>
    <m/>
  </r>
  <r>
    <m/>
    <m/>
    <x v="0"/>
    <m/>
    <m/>
    <m/>
    <m/>
    <m/>
    <m/>
  </r>
  <r>
    <m/>
    <m/>
    <x v="0"/>
    <m/>
    <m/>
    <m/>
    <m/>
    <m/>
    <m/>
  </r>
  <r>
    <m/>
    <m/>
    <x v="0"/>
    <m/>
    <m/>
    <m/>
    <m/>
    <m/>
    <m/>
  </r>
  <r>
    <m/>
    <m/>
    <x v="0"/>
    <m/>
    <m/>
    <m/>
    <m/>
    <m/>
    <m/>
  </r>
  <r>
    <m/>
    <m/>
    <x v="0"/>
    <m/>
    <m/>
    <m/>
    <m/>
    <m/>
    <m/>
  </r>
  <r>
    <m/>
    <m/>
    <x v="0"/>
    <m/>
    <m/>
    <m/>
    <m/>
    <m/>
    <m/>
  </r>
  <r>
    <m/>
    <m/>
    <x v="0"/>
    <m/>
    <m/>
    <m/>
    <m/>
    <m/>
    <m/>
  </r>
  <r>
    <m/>
    <m/>
    <x v="0"/>
    <m/>
    <m/>
    <m/>
    <m/>
    <m/>
    <m/>
  </r>
  <r>
    <m/>
    <m/>
    <x v="0"/>
    <m/>
    <m/>
    <m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A00-000000000000}" name="Tabla dinámica2" cacheId="0" applyNumberFormats="0" applyBorderFormats="0" applyFontFormats="0" applyPatternFormats="0" applyAlignmentFormats="0" applyWidthHeightFormats="1" dataCaption="Valores" updatedVersion="5" minRefreshableVersion="3" useAutoFormatting="1" itemPrintTitles="1" createdVersion="4" indent="0" outline="1" outlineData="1" multipleFieldFilters="0">
  <location ref="A3:C5" firstHeaderRow="0" firstDataRow="1" firstDataCol="1"/>
  <pivotFields count="11">
    <pivotField numFmtId="173" showAll="0"/>
    <pivotField numFmtId="173" showAll="0"/>
    <pivotField axis="axisRow" numFmtId="173" showAll="0" includeNewItemsInFilter="1" sortType="descending" sumSubtotal="1">
      <items count="13">
        <item x="0"/>
        <item m="1" x="5"/>
        <item m="1" x="2"/>
        <item m="1" x="10"/>
        <item m="1" x="1"/>
        <item m="1" x="3"/>
        <item m="1" x="4"/>
        <item m="1" x="8"/>
        <item m="1" x="11"/>
        <item m="1" x="9"/>
        <item m="1" x="6"/>
        <item m="1" x="7"/>
        <item t="sum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numFmtId="173" showAll="0"/>
    <pivotField numFmtId="173" showAll="0"/>
    <pivotField numFmtId="173" showAll="0"/>
    <pivotField numFmtId="173" showAll="0"/>
    <pivotField numFmtId="173" showAll="0"/>
    <pivotField dataField="1" numFmtId="173" showAll="0"/>
    <pivotField numFmtId="173" dragToRow="0" dragToCol="0" dragToPage="0" showAll="0" defaultSubtotal="0"/>
    <pivotField dataField="1" numFmtId="173" dragToRow="0" dragToCol="0" dragToPage="0" showAll="0" defaultSubtotal="0"/>
  </pivotFields>
  <rowFields count="1">
    <field x="2"/>
  </rowFields>
  <rowItems count="2">
    <i>
      <x/>
    </i>
    <i t="grand">
      <x/>
    </i>
  </rowItems>
  <colFields count="1">
    <field x="-2"/>
  </colFields>
  <colItems count="2">
    <i>
      <x/>
    </i>
    <i i="1">
      <x v="1"/>
    </i>
  </colItems>
  <dataFields count="2">
    <dataField name="Suma de Campo2" fld="10" baseField="2" baseItem="5" numFmtId="1"/>
    <dataField name="Suma de CONSUMO (kWh/día)" fld="8" baseField="2" baseItem="0" numFmtId="10">
      <extLst>
        <ext xmlns:x14="http://schemas.microsoft.com/office/spreadsheetml/2009/9/main" uri="{E15A36E0-9728-4e99-A89B-3F7291B0FE68}">
          <x14:dataField pivotShowAs="percentOfRunningTotal"/>
        </ext>
      </extLst>
    </dataField>
  </dataFields>
  <formats count="5">
    <format dxfId="4">
      <pivotArea outline="0" fieldPosition="0">
        <references count="1">
          <reference field="4294967294" count="1">
            <x v="1"/>
          </reference>
        </references>
      </pivotArea>
    </format>
    <format dxfId="3">
      <pivotArea collapsedLevelsAreSubtotals="1" fieldPosition="0">
        <references count="2">
          <reference field="4294967294" count="1" selected="0">
            <x v="1"/>
          </reference>
          <reference field="2" count="0"/>
        </references>
      </pivotArea>
    </format>
    <format dxfId="2">
      <pivotArea collapsedLevelsAreSubtotals="1" fieldPosition="0">
        <references count="2">
          <reference field="4294967294" count="1" selected="0">
            <x v="0"/>
          </reference>
          <reference field="2" count="0"/>
        </references>
      </pivotArea>
    </format>
    <format dxfId="1">
      <pivotArea field="2" grandRow="1" outline="0" collapsedLevelsAreSubtotals="1" axis="axisRow" fieldPosition="0">
        <references count="1">
          <reference field="4294967294" count="1" selected="0">
            <x v="0"/>
          </reference>
        </references>
      </pivotArea>
    </format>
    <format dxfId="0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://www.upme.gov.co/Calculadora_Emisiones/aplicacion/calculadora.html" TargetMode="External"/><Relationship Id="rId3" Type="http://schemas.openxmlformats.org/officeDocument/2006/relationships/hyperlink" Target="http://www.upme.gov.co/generadorconsultas/Consulta_Series.aspx?idModulo=3&amp;tipoSerie=136&amp;fechainicial=01/01/2010&amp;fechafinal=31/12/2016" TargetMode="External"/><Relationship Id="rId7" Type="http://schemas.openxmlformats.org/officeDocument/2006/relationships/hyperlink" Target="https://www.google.com.co/webhp?sourceid=chrome-instant&amp;ion=1&amp;espv=2&amp;ie=UTF-8" TargetMode="External"/><Relationship Id="rId2" Type="http://schemas.openxmlformats.org/officeDocument/2006/relationships/hyperlink" Target="http://www.sipg.gov.co/sipg/documentos/estudios_recientes/Informe_Final_CTL.pdf" TargetMode="External"/><Relationship Id="rId1" Type="http://schemas.openxmlformats.org/officeDocument/2006/relationships/hyperlink" Target="http://www.upme.gov.co/Calculadora_Emisiones/aplicacion/calculadora.html" TargetMode="External"/><Relationship Id="rId6" Type="http://schemas.openxmlformats.org/officeDocument/2006/relationships/hyperlink" Target="http://www.upme.gov.co/generadorconsultas/Consulta_Series.aspx?idModulo=3&amp;tipoSerie=135&amp;fechainicial=01/01/2010&amp;fechafinal=31/12/2016" TargetMode="External"/><Relationship Id="rId5" Type="http://schemas.openxmlformats.org/officeDocument/2006/relationships/hyperlink" Target="https://www.google.com.co/webhp?sourceid=chrome-instant&amp;ion=1&amp;espv=2&amp;ie=UTF-8" TargetMode="External"/><Relationship Id="rId10" Type="http://schemas.openxmlformats.org/officeDocument/2006/relationships/drawing" Target="../drawings/drawing3.xml"/><Relationship Id="rId4" Type="http://schemas.openxmlformats.org/officeDocument/2006/relationships/hyperlink" Target="http://www.upme.gov.co/Calculadora_Emisiones/aplicacion/calculadora.html" TargetMode="External"/><Relationship Id="rId9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Q1:AA28"/>
  <sheetViews>
    <sheetView zoomScale="55" zoomScaleNormal="55" workbookViewId="0">
      <selection activeCell="Q18" sqref="Q18:AA24"/>
    </sheetView>
  </sheetViews>
  <sheetFormatPr baseColWidth="10" defaultRowHeight="15"/>
  <sheetData>
    <row r="1" spans="17:27">
      <c r="Q1" s="153" t="s">
        <v>137</v>
      </c>
      <c r="R1" s="153"/>
      <c r="S1" s="153"/>
      <c r="T1" s="153"/>
      <c r="U1" s="153"/>
      <c r="V1" s="153"/>
      <c r="W1" s="153"/>
      <c r="X1" s="153"/>
      <c r="Y1" s="153"/>
      <c r="Z1" s="153"/>
      <c r="AA1" s="153"/>
    </row>
    <row r="2" spans="17:27">
      <c r="Q2" s="153"/>
      <c r="R2" s="153"/>
      <c r="S2" s="153"/>
      <c r="T2" s="153"/>
      <c r="U2" s="153"/>
      <c r="V2" s="153"/>
      <c r="W2" s="153"/>
      <c r="X2" s="153"/>
      <c r="Y2" s="153"/>
      <c r="Z2" s="153"/>
      <c r="AA2" s="153"/>
    </row>
    <row r="3" spans="17:27" ht="15" customHeight="1">
      <c r="Q3" s="154" t="s">
        <v>143</v>
      </c>
      <c r="R3" s="154"/>
      <c r="S3" s="154"/>
      <c r="T3" s="154"/>
      <c r="U3" s="154"/>
      <c r="V3" s="154"/>
      <c r="W3" s="154"/>
      <c r="X3" s="154"/>
      <c r="Y3" s="154"/>
      <c r="Z3" s="154"/>
      <c r="AA3" s="154"/>
    </row>
    <row r="4" spans="17:27" ht="15" customHeight="1">
      <c r="Q4" s="154"/>
      <c r="R4" s="154"/>
      <c r="S4" s="154"/>
      <c r="T4" s="154"/>
      <c r="U4" s="154"/>
      <c r="V4" s="154"/>
      <c r="W4" s="154"/>
      <c r="X4" s="154"/>
      <c r="Y4" s="154"/>
      <c r="Z4" s="154"/>
      <c r="AA4" s="154"/>
    </row>
    <row r="5" spans="17:27" ht="15" customHeight="1">
      <c r="Q5" s="154"/>
      <c r="R5" s="154"/>
      <c r="S5" s="154"/>
      <c r="T5" s="154"/>
      <c r="U5" s="154"/>
      <c r="V5" s="154"/>
      <c r="W5" s="154"/>
      <c r="X5" s="154"/>
      <c r="Y5" s="154"/>
      <c r="Z5" s="154"/>
      <c r="AA5" s="154"/>
    </row>
    <row r="6" spans="17:27" ht="15" customHeight="1">
      <c r="Q6" s="154"/>
      <c r="R6" s="154"/>
      <c r="S6" s="154"/>
      <c r="T6" s="154"/>
      <c r="U6" s="154"/>
      <c r="V6" s="154"/>
      <c r="W6" s="154"/>
      <c r="X6" s="154"/>
      <c r="Y6" s="154"/>
      <c r="Z6" s="154"/>
      <c r="AA6" s="154"/>
    </row>
    <row r="7" spans="17:27">
      <c r="Q7" s="154"/>
      <c r="R7" s="154"/>
      <c r="S7" s="154"/>
      <c r="T7" s="154"/>
      <c r="U7" s="154"/>
      <c r="V7" s="154"/>
      <c r="W7" s="154"/>
      <c r="X7" s="154"/>
      <c r="Y7" s="154"/>
      <c r="Z7" s="154"/>
      <c r="AA7" s="154"/>
    </row>
    <row r="8" spans="17:27">
      <c r="Q8" s="154"/>
      <c r="R8" s="154"/>
      <c r="S8" s="154"/>
      <c r="T8" s="154"/>
      <c r="U8" s="154"/>
      <c r="V8" s="154"/>
      <c r="W8" s="154"/>
      <c r="X8" s="154"/>
      <c r="Y8" s="154"/>
      <c r="Z8" s="154"/>
      <c r="AA8" s="154"/>
    </row>
    <row r="9" spans="17:27">
      <c r="Q9" s="154"/>
      <c r="R9" s="154"/>
      <c r="S9" s="154"/>
      <c r="T9" s="154"/>
      <c r="U9" s="154"/>
      <c r="V9" s="154"/>
      <c r="W9" s="154"/>
      <c r="X9" s="154"/>
      <c r="Y9" s="154"/>
      <c r="Z9" s="154"/>
      <c r="AA9" s="154"/>
    </row>
    <row r="10" spans="17:27">
      <c r="Q10" s="154"/>
      <c r="R10" s="154"/>
      <c r="S10" s="154"/>
      <c r="T10" s="154"/>
      <c r="U10" s="154"/>
      <c r="V10" s="154"/>
      <c r="W10" s="154"/>
      <c r="X10" s="154"/>
      <c r="Y10" s="154"/>
      <c r="Z10" s="154"/>
      <c r="AA10" s="154"/>
    </row>
    <row r="11" spans="17:27" ht="15" customHeight="1">
      <c r="Q11" s="154" t="s">
        <v>145</v>
      </c>
      <c r="R11" s="154"/>
      <c r="S11" s="154"/>
      <c r="T11" s="154"/>
      <c r="U11" s="154"/>
      <c r="V11" s="154"/>
      <c r="W11" s="154"/>
      <c r="X11" s="154"/>
      <c r="Y11" s="154"/>
      <c r="Z11" s="154"/>
      <c r="AA11" s="154"/>
    </row>
    <row r="12" spans="17:27" ht="15" customHeight="1">
      <c r="Q12" s="154"/>
      <c r="R12" s="154"/>
      <c r="S12" s="154"/>
      <c r="T12" s="154"/>
      <c r="U12" s="154"/>
      <c r="V12" s="154"/>
      <c r="W12" s="154"/>
      <c r="X12" s="154"/>
      <c r="Y12" s="154"/>
      <c r="Z12" s="154"/>
      <c r="AA12" s="154"/>
    </row>
    <row r="13" spans="17:27" ht="15" customHeight="1">
      <c r="Q13" s="154"/>
      <c r="R13" s="154"/>
      <c r="S13" s="154"/>
      <c r="T13" s="154"/>
      <c r="U13" s="154"/>
      <c r="V13" s="154"/>
      <c r="W13" s="154"/>
      <c r="X13" s="154"/>
      <c r="Y13" s="154"/>
      <c r="Z13" s="154"/>
      <c r="AA13" s="154"/>
    </row>
    <row r="14" spans="17:27" ht="15" customHeight="1">
      <c r="Q14" s="154"/>
      <c r="R14" s="154"/>
      <c r="S14" s="154"/>
      <c r="T14" s="154"/>
      <c r="U14" s="154"/>
      <c r="V14" s="154"/>
      <c r="W14" s="154"/>
      <c r="X14" s="154"/>
      <c r="Y14" s="154"/>
      <c r="Z14" s="154"/>
      <c r="AA14" s="154"/>
    </row>
    <row r="15" spans="17:27" ht="15" customHeight="1">
      <c r="Q15" s="154"/>
      <c r="R15" s="154"/>
      <c r="S15" s="154"/>
      <c r="T15" s="154"/>
      <c r="U15" s="154"/>
      <c r="V15" s="154"/>
      <c r="W15" s="154"/>
      <c r="X15" s="154"/>
      <c r="Y15" s="154"/>
      <c r="Z15" s="154"/>
      <c r="AA15" s="154"/>
    </row>
    <row r="16" spans="17:27" ht="15" customHeight="1">
      <c r="Q16" s="154"/>
      <c r="R16" s="154"/>
      <c r="S16" s="154"/>
      <c r="T16" s="154"/>
      <c r="U16" s="154"/>
      <c r="V16" s="154"/>
      <c r="W16" s="154"/>
      <c r="X16" s="154"/>
      <c r="Y16" s="154"/>
      <c r="Z16" s="154"/>
      <c r="AA16" s="154"/>
    </row>
    <row r="17" spans="17:27" ht="15" customHeight="1">
      <c r="Q17" s="154"/>
      <c r="R17" s="154"/>
      <c r="S17" s="154"/>
      <c r="T17" s="154"/>
      <c r="U17" s="154"/>
      <c r="V17" s="154"/>
      <c r="W17" s="154"/>
      <c r="X17" s="154"/>
      <c r="Y17" s="154"/>
      <c r="Z17" s="154"/>
      <c r="AA17" s="154"/>
    </row>
    <row r="18" spans="17:27" ht="15" customHeight="1">
      <c r="Q18" s="155" t="s">
        <v>144</v>
      </c>
      <c r="R18" s="156"/>
      <c r="S18" s="156"/>
      <c r="T18" s="156"/>
      <c r="U18" s="156"/>
      <c r="V18" s="156"/>
      <c r="W18" s="156"/>
      <c r="X18" s="156"/>
      <c r="Y18" s="156"/>
      <c r="Z18" s="156"/>
      <c r="AA18" s="157"/>
    </row>
    <row r="19" spans="17:27" ht="18.75" customHeight="1">
      <c r="Q19" s="158"/>
      <c r="R19" s="159"/>
      <c r="S19" s="159"/>
      <c r="T19" s="159"/>
      <c r="U19" s="159"/>
      <c r="V19" s="159"/>
      <c r="W19" s="159"/>
      <c r="X19" s="159"/>
      <c r="Y19" s="159"/>
      <c r="Z19" s="159"/>
      <c r="AA19" s="160"/>
    </row>
    <row r="20" spans="17:27" ht="18.75" customHeight="1">
      <c r="Q20" s="158"/>
      <c r="R20" s="159"/>
      <c r="S20" s="159"/>
      <c r="T20" s="159"/>
      <c r="U20" s="159"/>
      <c r="V20" s="159"/>
      <c r="W20" s="159"/>
      <c r="X20" s="159"/>
      <c r="Y20" s="159"/>
      <c r="Z20" s="159"/>
      <c r="AA20" s="160"/>
    </row>
    <row r="21" spans="17:27" ht="18.75" customHeight="1">
      <c r="Q21" s="158"/>
      <c r="R21" s="159"/>
      <c r="S21" s="159"/>
      <c r="T21" s="159"/>
      <c r="U21" s="159"/>
      <c r="V21" s="159"/>
      <c r="W21" s="159"/>
      <c r="X21" s="159"/>
      <c r="Y21" s="159"/>
      <c r="Z21" s="159"/>
      <c r="AA21" s="160"/>
    </row>
    <row r="22" spans="17:27" ht="15" customHeight="1">
      <c r="Q22" s="158"/>
      <c r="R22" s="159"/>
      <c r="S22" s="159"/>
      <c r="T22" s="159"/>
      <c r="U22" s="159"/>
      <c r="V22" s="159"/>
      <c r="W22" s="159"/>
      <c r="X22" s="159"/>
      <c r="Y22" s="159"/>
      <c r="Z22" s="159"/>
      <c r="AA22" s="160"/>
    </row>
    <row r="23" spans="17:27" ht="15" customHeight="1">
      <c r="Q23" s="158"/>
      <c r="R23" s="159"/>
      <c r="S23" s="159"/>
      <c r="T23" s="159"/>
      <c r="U23" s="159"/>
      <c r="V23" s="159"/>
      <c r="W23" s="159"/>
      <c r="X23" s="159"/>
      <c r="Y23" s="159"/>
      <c r="Z23" s="159"/>
      <c r="AA23" s="160"/>
    </row>
    <row r="24" spans="17:27" ht="15" customHeight="1">
      <c r="Q24" s="161"/>
      <c r="R24" s="162"/>
      <c r="S24" s="162"/>
      <c r="T24" s="162"/>
      <c r="U24" s="162"/>
      <c r="V24" s="162"/>
      <c r="W24" s="162"/>
      <c r="X24" s="162"/>
      <c r="Y24" s="162"/>
      <c r="Z24" s="162"/>
      <c r="AA24" s="163"/>
    </row>
    <row r="25" spans="17:27" ht="15" customHeight="1"/>
    <row r="26" spans="17:27" ht="15" customHeight="1"/>
    <row r="27" spans="17:27" ht="15" customHeight="1"/>
    <row r="28" spans="17:27" ht="15" customHeight="1"/>
  </sheetData>
  <mergeCells count="4">
    <mergeCell ref="Q1:AA2"/>
    <mergeCell ref="Q3:AA10"/>
    <mergeCell ref="Q11:AA17"/>
    <mergeCell ref="Q18:AA24"/>
  </mergeCells>
  <pageMargins left="0.7" right="0.7" top="0.75" bottom="0.75" header="0.3" footer="0.3"/>
  <pageSetup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E4"/>
  <sheetViews>
    <sheetView zoomScale="80" zoomScaleNormal="80" workbookViewId="0">
      <selection activeCell="D11" sqref="D11"/>
    </sheetView>
  </sheetViews>
  <sheetFormatPr baseColWidth="10" defaultColWidth="11.5" defaultRowHeight="15"/>
  <cols>
    <col min="1" max="1" width="24" style="52" customWidth="1"/>
    <col min="2" max="2" width="22.83203125" style="52" customWidth="1"/>
    <col min="3" max="3" width="14" style="52" customWidth="1"/>
    <col min="4" max="4" width="17.33203125" style="52" customWidth="1"/>
    <col min="5" max="5" width="26.5" style="52" customWidth="1"/>
    <col min="6" max="16384" width="11.5" style="52"/>
  </cols>
  <sheetData>
    <row r="1" spans="1:5" ht="29.25" customHeight="1">
      <c r="A1" s="100" t="s">
        <v>0</v>
      </c>
      <c r="B1" s="100" t="s">
        <v>19</v>
      </c>
      <c r="C1" s="100" t="s">
        <v>1</v>
      </c>
      <c r="D1" s="100" t="s">
        <v>20</v>
      </c>
      <c r="E1" s="100" t="s">
        <v>2</v>
      </c>
    </row>
    <row r="2" spans="1:5">
      <c r="A2" s="106" t="s">
        <v>76</v>
      </c>
      <c r="B2" s="40" t="s">
        <v>79</v>
      </c>
      <c r="C2" s="40"/>
      <c r="D2" s="125">
        <v>1</v>
      </c>
      <c r="E2" s="125">
        <v>8</v>
      </c>
    </row>
    <row r="3" spans="1:5">
      <c r="A3" s="106" t="s">
        <v>77</v>
      </c>
      <c r="B3" s="40" t="s">
        <v>79</v>
      </c>
      <c r="C3" s="40"/>
      <c r="D3" s="125">
        <v>1</v>
      </c>
      <c r="E3" s="125">
        <v>8</v>
      </c>
    </row>
    <row r="4" spans="1:5">
      <c r="A4" s="106" t="s">
        <v>78</v>
      </c>
      <c r="B4" s="40" t="s">
        <v>79</v>
      </c>
      <c r="C4" s="40"/>
      <c r="D4" s="125">
        <v>1</v>
      </c>
      <c r="E4" s="125">
        <v>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17"/>
  <sheetViews>
    <sheetView zoomScale="80" zoomScaleNormal="80" workbookViewId="0">
      <selection activeCell="E21" sqref="E21"/>
    </sheetView>
  </sheetViews>
  <sheetFormatPr baseColWidth="10" defaultColWidth="11.5" defaultRowHeight="14"/>
  <cols>
    <col min="1" max="1" width="28" style="103" customWidth="1"/>
    <col min="2" max="2" width="18.33203125" style="103" customWidth="1"/>
    <col min="3" max="3" width="10.33203125" style="103" customWidth="1"/>
    <col min="4" max="4" width="22.33203125" style="103" customWidth="1"/>
    <col min="5" max="5" width="11.1640625" style="103" customWidth="1"/>
    <col min="6" max="6" width="22.5" style="103" customWidth="1"/>
    <col min="7" max="7" width="28.83203125" style="103" customWidth="1"/>
    <col min="8" max="8" width="7.83203125" style="103" customWidth="1"/>
    <col min="9" max="9" width="8.5" style="103" customWidth="1"/>
    <col min="10" max="10" width="7.5" style="103" customWidth="1"/>
    <col min="11" max="11" width="7.1640625" style="103" customWidth="1"/>
    <col min="12" max="12" width="6.33203125" style="103" customWidth="1"/>
    <col min="13" max="13" width="9.83203125" style="103" customWidth="1"/>
    <col min="14" max="14" width="8.5" style="103" customWidth="1"/>
    <col min="15" max="15" width="8" style="103" customWidth="1"/>
    <col min="16" max="16384" width="11.5" style="103"/>
  </cols>
  <sheetData>
    <row r="1" spans="1:15" ht="15.75" customHeight="1">
      <c r="A1" s="166" t="s">
        <v>82</v>
      </c>
      <c r="B1" s="166"/>
      <c r="C1" s="166"/>
      <c r="D1" s="166"/>
      <c r="E1" s="166"/>
      <c r="F1" s="166"/>
    </row>
    <row r="2" spans="1:15" ht="15.75" customHeight="1">
      <c r="A2" s="109" t="s">
        <v>127</v>
      </c>
      <c r="B2" s="167"/>
      <c r="C2" s="167"/>
      <c r="D2" s="167"/>
      <c r="E2" s="109" t="s">
        <v>110</v>
      </c>
      <c r="F2" s="92"/>
    </row>
    <row r="3" spans="1:15">
      <c r="A3" s="109" t="s">
        <v>128</v>
      </c>
      <c r="B3" s="110" t="s">
        <v>111</v>
      </c>
      <c r="C3" s="121">
        <v>2392</v>
      </c>
      <c r="D3" s="167" t="s">
        <v>112</v>
      </c>
      <c r="E3" s="167"/>
      <c r="F3" s="167"/>
    </row>
    <row r="4" spans="1:15" ht="30.75" customHeight="1">
      <c r="A4" s="109" t="s">
        <v>129</v>
      </c>
      <c r="B4" s="91"/>
      <c r="C4" s="109" t="s">
        <v>133</v>
      </c>
      <c r="D4" s="92"/>
      <c r="E4" s="109" t="s">
        <v>134</v>
      </c>
      <c r="F4" s="121"/>
    </row>
    <row r="5" spans="1:15">
      <c r="A5" s="109" t="s">
        <v>130</v>
      </c>
      <c r="B5" s="167"/>
      <c r="C5" s="167"/>
      <c r="D5" s="109" t="s">
        <v>135</v>
      </c>
      <c r="E5" s="167"/>
      <c r="F5" s="167"/>
    </row>
    <row r="6" spans="1:15">
      <c r="A6" s="168" t="s">
        <v>131</v>
      </c>
      <c r="B6" s="167"/>
      <c r="C6" s="167"/>
      <c r="D6" s="167"/>
      <c r="E6" s="109" t="s">
        <v>113</v>
      </c>
      <c r="F6" s="92"/>
    </row>
    <row r="7" spans="1:15">
      <c r="A7" s="168"/>
      <c r="B7" s="167"/>
      <c r="C7" s="167"/>
      <c r="D7" s="167"/>
      <c r="E7" s="109" t="s">
        <v>113</v>
      </c>
      <c r="F7" s="92"/>
    </row>
    <row r="8" spans="1:15">
      <c r="A8" s="111" t="s">
        <v>132</v>
      </c>
      <c r="B8" s="164"/>
      <c r="C8" s="165"/>
      <c r="D8" s="111" t="s">
        <v>136</v>
      </c>
      <c r="E8" s="164"/>
      <c r="F8" s="165"/>
    </row>
    <row r="11" spans="1:15">
      <c r="G11" s="169" t="s">
        <v>114</v>
      </c>
      <c r="H11" s="169"/>
      <c r="I11" s="169"/>
      <c r="J11" s="169"/>
      <c r="K11" s="169"/>
      <c r="L11" s="169"/>
      <c r="M11" s="169"/>
      <c r="N11" s="169"/>
      <c r="O11" s="169"/>
    </row>
    <row r="12" spans="1:15">
      <c r="G12" s="112" t="s">
        <v>115</v>
      </c>
      <c r="H12" s="121"/>
      <c r="I12" s="170" t="s">
        <v>126</v>
      </c>
      <c r="J12" s="170"/>
      <c r="K12" s="170"/>
      <c r="L12" s="170"/>
      <c r="M12" s="170"/>
      <c r="N12" s="171"/>
      <c r="O12" s="172"/>
    </row>
    <row r="13" spans="1:15" ht="15">
      <c r="G13" s="113" t="s">
        <v>116</v>
      </c>
      <c r="H13" s="173"/>
      <c r="I13" s="173"/>
      <c r="J13" s="114" t="s">
        <v>118</v>
      </c>
      <c r="K13" s="114" t="s">
        <v>119</v>
      </c>
      <c r="L13" s="173"/>
      <c r="M13" s="173"/>
      <c r="N13" s="114" t="s">
        <v>118</v>
      </c>
      <c r="O13" s="114" t="s">
        <v>119</v>
      </c>
    </row>
    <row r="14" spans="1:15" ht="15">
      <c r="G14" s="113" t="s">
        <v>121</v>
      </c>
      <c r="H14" s="114" t="s">
        <v>117</v>
      </c>
      <c r="I14" s="115">
        <v>0.25</v>
      </c>
      <c r="J14" s="91" t="s">
        <v>122</v>
      </c>
      <c r="K14" s="114"/>
      <c r="L14" s="114" t="s">
        <v>120</v>
      </c>
      <c r="M14" s="115">
        <v>0.58333333333333337</v>
      </c>
      <c r="N14" s="114"/>
      <c r="O14" s="91" t="s">
        <v>122</v>
      </c>
    </row>
    <row r="15" spans="1:15" ht="15">
      <c r="G15" s="113" t="s">
        <v>123</v>
      </c>
      <c r="H15" s="114" t="s">
        <v>117</v>
      </c>
      <c r="I15" s="115"/>
      <c r="J15" s="114"/>
      <c r="K15" s="91"/>
      <c r="L15" s="114"/>
      <c r="M15" s="115"/>
      <c r="N15" s="114"/>
      <c r="O15" s="91"/>
    </row>
    <row r="16" spans="1:15" ht="15">
      <c r="G16" s="113" t="s">
        <v>124</v>
      </c>
      <c r="H16" s="114" t="s">
        <v>117</v>
      </c>
      <c r="I16" s="115"/>
      <c r="J16" s="114"/>
      <c r="K16" s="91"/>
      <c r="L16" s="114"/>
      <c r="M16" s="115"/>
      <c r="N16" s="91"/>
      <c r="O16" s="127"/>
    </row>
    <row r="17" spans="7:15" ht="15">
      <c r="G17" s="113" t="s">
        <v>125</v>
      </c>
      <c r="H17" s="114" t="s">
        <v>117</v>
      </c>
      <c r="I17" s="115"/>
      <c r="J17" s="91"/>
      <c r="K17" s="127"/>
      <c r="L17" s="114"/>
      <c r="M17" s="115"/>
      <c r="N17" s="114"/>
      <c r="O17" s="91"/>
    </row>
  </sheetData>
  <mergeCells count="15">
    <mergeCell ref="G11:O11"/>
    <mergeCell ref="I12:M12"/>
    <mergeCell ref="N12:O12"/>
    <mergeCell ref="H13:I13"/>
    <mergeCell ref="L13:M13"/>
    <mergeCell ref="B8:C8"/>
    <mergeCell ref="E8:F8"/>
    <mergeCell ref="A1:F1"/>
    <mergeCell ref="B2:D2"/>
    <mergeCell ref="D3:F3"/>
    <mergeCell ref="B5:C5"/>
    <mergeCell ref="E5:F5"/>
    <mergeCell ref="A6:A7"/>
    <mergeCell ref="B6:D6"/>
    <mergeCell ref="B7:D7"/>
  </mergeCells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53"/>
  <sheetViews>
    <sheetView zoomScale="69" zoomScaleNormal="69" workbookViewId="0">
      <selection activeCell="E3" sqref="E3"/>
    </sheetView>
  </sheetViews>
  <sheetFormatPr baseColWidth="10" defaultColWidth="11.5" defaultRowHeight="15"/>
  <cols>
    <col min="1" max="1" width="20.5" style="53" customWidth="1"/>
    <col min="2" max="2" width="28.83203125" style="53" customWidth="1"/>
    <col min="3" max="3" width="14.5" style="53" customWidth="1"/>
    <col min="4" max="4" width="13" style="53" customWidth="1"/>
    <col min="5" max="16384" width="11.5" style="52"/>
  </cols>
  <sheetData>
    <row r="1" spans="1:5" s="108" customFormat="1">
      <c r="A1" s="107"/>
      <c r="B1" s="107"/>
      <c r="C1" s="107"/>
      <c r="D1" s="107"/>
    </row>
    <row r="2" spans="1:5" s="108" customFormat="1">
      <c r="A2" s="107"/>
      <c r="B2" s="107"/>
      <c r="C2" s="107"/>
      <c r="D2" s="107"/>
    </row>
    <row r="3" spans="1:5" s="108" customFormat="1">
      <c r="A3" s="107"/>
      <c r="B3" s="107"/>
      <c r="C3" s="107"/>
      <c r="D3" s="107"/>
      <c r="E3" s="54"/>
    </row>
    <row r="4" spans="1:5" s="108" customFormat="1">
      <c r="A4" s="107"/>
      <c r="B4" s="107"/>
      <c r="C4" s="107"/>
      <c r="D4" s="107"/>
      <c r="E4" s="54"/>
    </row>
    <row r="5" spans="1:5" s="108" customFormat="1">
      <c r="A5" s="107"/>
      <c r="B5" s="107"/>
      <c r="C5" s="107"/>
      <c r="D5" s="107"/>
      <c r="E5" s="54"/>
    </row>
    <row r="6" spans="1:5" s="108" customFormat="1">
      <c r="A6" s="107"/>
      <c r="B6" s="107"/>
      <c r="C6" s="107"/>
      <c r="D6" s="107"/>
      <c r="E6" s="54"/>
    </row>
    <row r="7" spans="1:5" s="108" customFormat="1">
      <c r="A7" s="107"/>
      <c r="B7" s="107"/>
      <c r="C7" s="107"/>
      <c r="D7" s="107"/>
      <c r="E7" s="54"/>
    </row>
    <row r="8" spans="1:5" s="108" customFormat="1">
      <c r="A8" s="107"/>
      <c r="B8" s="107"/>
      <c r="C8" s="107"/>
      <c r="D8" s="107"/>
      <c r="E8" s="54"/>
    </row>
    <row r="9" spans="1:5" s="108" customFormat="1">
      <c r="A9" s="107"/>
      <c r="B9" s="107"/>
      <c r="C9" s="107"/>
      <c r="D9" s="107"/>
      <c r="E9" s="54"/>
    </row>
    <row r="10" spans="1:5" s="108" customFormat="1">
      <c r="A10" s="107"/>
      <c r="B10" s="107"/>
      <c r="C10" s="107"/>
      <c r="D10" s="107"/>
      <c r="E10" s="54"/>
    </row>
    <row r="11" spans="1:5" s="108" customFormat="1">
      <c r="A11" s="107"/>
      <c r="B11" s="107"/>
      <c r="C11" s="107"/>
      <c r="D11" s="107"/>
      <c r="E11" s="54"/>
    </row>
    <row r="12" spans="1:5" s="108" customFormat="1">
      <c r="A12" s="107"/>
      <c r="B12" s="107"/>
      <c r="C12" s="107"/>
      <c r="D12" s="107"/>
      <c r="E12" s="54"/>
    </row>
    <row r="13" spans="1:5" s="108" customFormat="1">
      <c r="A13" s="107"/>
      <c r="B13" s="107"/>
      <c r="C13" s="107"/>
      <c r="D13" s="107"/>
      <c r="E13" s="54"/>
    </row>
    <row r="14" spans="1:5" s="108" customFormat="1">
      <c r="A14" s="107"/>
      <c r="B14" s="107"/>
      <c r="C14" s="107"/>
      <c r="D14" s="107"/>
      <c r="E14" s="54"/>
    </row>
    <row r="15" spans="1:5" s="108" customFormat="1">
      <c r="A15" s="107"/>
      <c r="B15" s="107"/>
      <c r="C15" s="107"/>
      <c r="D15" s="107"/>
      <c r="E15" s="54"/>
    </row>
    <row r="16" spans="1:5" s="108" customFormat="1">
      <c r="A16" s="107"/>
      <c r="B16" s="107"/>
      <c r="C16" s="107"/>
      <c r="D16" s="107"/>
      <c r="E16" s="54"/>
    </row>
    <row r="17" spans="1:5" s="108" customFormat="1">
      <c r="A17" s="107"/>
      <c r="B17" s="107"/>
      <c r="C17" s="107"/>
      <c r="D17" s="107"/>
      <c r="E17" s="54"/>
    </row>
    <row r="18" spans="1:5" s="108" customFormat="1">
      <c r="A18" s="107"/>
      <c r="B18" s="107"/>
      <c r="C18" s="107"/>
      <c r="D18" s="107"/>
      <c r="E18" s="54"/>
    </row>
    <row r="19" spans="1:5" s="108" customFormat="1">
      <c r="A19" s="107"/>
      <c r="B19" s="107"/>
      <c r="C19" s="107"/>
      <c r="D19" s="107"/>
      <c r="E19" s="54"/>
    </row>
    <row r="20" spans="1:5" s="108" customFormat="1">
      <c r="A20" s="107"/>
      <c r="B20" s="107"/>
      <c r="C20" s="107"/>
      <c r="D20" s="107"/>
      <c r="E20" s="54"/>
    </row>
    <row r="21" spans="1:5" s="108" customFormat="1">
      <c r="A21" s="107"/>
      <c r="B21" s="107"/>
      <c r="C21" s="107"/>
      <c r="D21" s="107"/>
      <c r="E21" s="54"/>
    </row>
    <row r="22" spans="1:5" s="108" customFormat="1">
      <c r="A22" s="107"/>
      <c r="B22" s="107"/>
      <c r="C22" s="107"/>
      <c r="D22" s="107"/>
      <c r="E22" s="54"/>
    </row>
    <row r="23" spans="1:5" s="108" customFormat="1">
      <c r="A23" s="107"/>
      <c r="B23" s="107"/>
      <c r="C23" s="107"/>
      <c r="D23" s="107"/>
      <c r="E23" s="54"/>
    </row>
    <row r="24" spans="1:5" s="108" customFormat="1">
      <c r="A24" s="107"/>
      <c r="B24" s="107"/>
      <c r="C24" s="107"/>
      <c r="D24" s="107"/>
      <c r="E24" s="54"/>
    </row>
    <row r="25" spans="1:5" s="108" customFormat="1">
      <c r="A25" s="107"/>
      <c r="B25" s="107"/>
      <c r="C25" s="107"/>
      <c r="D25" s="107"/>
      <c r="E25" s="54"/>
    </row>
    <row r="26" spans="1:5" s="108" customFormat="1">
      <c r="A26" s="107"/>
      <c r="B26" s="107"/>
      <c r="C26" s="107"/>
      <c r="D26" s="107"/>
      <c r="E26" s="54"/>
    </row>
    <row r="27" spans="1:5" s="108" customFormat="1">
      <c r="A27" s="107"/>
      <c r="B27" s="107"/>
      <c r="C27" s="107"/>
      <c r="D27" s="107"/>
    </row>
    <row r="28" spans="1:5" s="108" customFormat="1">
      <c r="A28" s="107"/>
      <c r="B28" s="107"/>
      <c r="C28" s="107"/>
      <c r="D28" s="107"/>
    </row>
    <row r="29" spans="1:5" s="108" customFormat="1">
      <c r="A29" s="107"/>
      <c r="B29" s="107"/>
      <c r="C29" s="107"/>
      <c r="D29" s="107"/>
    </row>
    <row r="30" spans="1:5" s="108" customFormat="1">
      <c r="A30" s="107"/>
      <c r="B30" s="107"/>
      <c r="C30" s="107"/>
      <c r="D30" s="107"/>
    </row>
    <row r="31" spans="1:5" s="108" customFormat="1">
      <c r="A31" s="107"/>
      <c r="B31" s="107"/>
      <c r="C31" s="107"/>
      <c r="D31" s="107"/>
    </row>
    <row r="32" spans="1:5" s="108" customFormat="1">
      <c r="A32" s="107"/>
      <c r="B32" s="107"/>
      <c r="C32" s="107"/>
      <c r="D32" s="107"/>
    </row>
    <row r="33" spans="1:4" s="108" customFormat="1">
      <c r="A33" s="107"/>
      <c r="B33" s="107"/>
      <c r="C33" s="107"/>
      <c r="D33" s="107"/>
    </row>
    <row r="34" spans="1:4" s="108" customFormat="1">
      <c r="A34" s="107"/>
      <c r="B34" s="107"/>
      <c r="C34" s="107"/>
      <c r="D34" s="107"/>
    </row>
    <row r="35" spans="1:4" s="108" customFormat="1">
      <c r="A35" s="107"/>
      <c r="B35" s="107"/>
      <c r="C35" s="107"/>
      <c r="D35" s="107"/>
    </row>
    <row r="36" spans="1:4" s="108" customFormat="1">
      <c r="A36" s="107"/>
      <c r="B36" s="107"/>
      <c r="C36" s="107"/>
      <c r="D36" s="107"/>
    </row>
    <row r="37" spans="1:4" s="108" customFormat="1">
      <c r="A37" s="107"/>
      <c r="B37" s="107"/>
      <c r="C37" s="107"/>
      <c r="D37" s="107"/>
    </row>
    <row r="38" spans="1:4" s="108" customFormat="1">
      <c r="A38" s="107"/>
      <c r="B38" s="107"/>
      <c r="C38" s="107"/>
      <c r="D38" s="107"/>
    </row>
    <row r="39" spans="1:4" s="108" customFormat="1">
      <c r="A39" s="107"/>
      <c r="B39" s="107"/>
      <c r="C39" s="107"/>
      <c r="D39" s="107"/>
    </row>
    <row r="40" spans="1:4" s="108" customFormat="1">
      <c r="A40" s="107"/>
      <c r="B40" s="107"/>
      <c r="C40" s="107"/>
      <c r="D40" s="107"/>
    </row>
    <row r="41" spans="1:4" s="108" customFormat="1">
      <c r="A41" s="107"/>
      <c r="B41" s="107"/>
      <c r="C41" s="107"/>
      <c r="D41" s="107"/>
    </row>
    <row r="42" spans="1:4" s="108" customFormat="1">
      <c r="A42" s="107"/>
      <c r="B42" s="107"/>
      <c r="C42" s="107"/>
      <c r="D42" s="107"/>
    </row>
    <row r="43" spans="1:4" s="108" customFormat="1">
      <c r="A43" s="107"/>
      <c r="B43" s="107"/>
      <c r="C43" s="107"/>
      <c r="D43" s="107"/>
    </row>
    <row r="44" spans="1:4" s="108" customFormat="1">
      <c r="A44" s="107"/>
      <c r="B44" s="107"/>
      <c r="C44" s="107"/>
      <c r="D44" s="107"/>
    </row>
    <row r="45" spans="1:4" s="108" customFormat="1">
      <c r="A45" s="107"/>
      <c r="B45" s="107"/>
      <c r="C45" s="107"/>
      <c r="D45" s="107"/>
    </row>
    <row r="46" spans="1:4" s="108" customFormat="1">
      <c r="A46" s="107"/>
      <c r="B46" s="107"/>
      <c r="C46" s="107"/>
      <c r="D46" s="107"/>
    </row>
    <row r="47" spans="1:4" s="108" customFormat="1">
      <c r="A47" s="107"/>
      <c r="B47" s="107"/>
      <c r="C47" s="107"/>
      <c r="D47" s="107"/>
    </row>
    <row r="48" spans="1:4" s="108" customFormat="1">
      <c r="A48" s="107"/>
      <c r="B48" s="107"/>
      <c r="C48" s="107"/>
      <c r="D48" s="107"/>
    </row>
    <row r="49" spans="1:4" s="108" customFormat="1">
      <c r="A49" s="107"/>
      <c r="B49" s="107"/>
      <c r="C49" s="107"/>
      <c r="D49" s="107"/>
    </row>
    <row r="50" spans="1:4" s="108" customFormat="1">
      <c r="A50" s="107"/>
      <c r="B50" s="107"/>
      <c r="C50" s="107"/>
      <c r="D50" s="107"/>
    </row>
    <row r="51" spans="1:4" s="108" customFormat="1">
      <c r="A51" s="107"/>
      <c r="B51" s="107"/>
      <c r="C51" s="107"/>
      <c r="D51" s="107"/>
    </row>
    <row r="52" spans="1:4" s="108" customFormat="1">
      <c r="A52" s="107"/>
      <c r="B52" s="107"/>
      <c r="C52" s="107"/>
      <c r="D52" s="107"/>
    </row>
    <row r="53" spans="1:4" s="108" customFormat="1">
      <c r="A53" s="107"/>
      <c r="B53" s="107"/>
      <c r="C53" s="107"/>
      <c r="D53" s="107"/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L168"/>
  <sheetViews>
    <sheetView zoomScale="80" zoomScaleNormal="80" workbookViewId="0">
      <selection activeCell="E149" sqref="E149"/>
    </sheetView>
  </sheetViews>
  <sheetFormatPr baseColWidth="10" defaultRowHeight="15"/>
  <cols>
    <col min="1" max="1" width="4.1640625" customWidth="1"/>
    <col min="2" max="2" width="15.83203125" customWidth="1"/>
    <col min="3" max="3" width="19.1640625" customWidth="1"/>
    <col min="4" max="4" width="13" customWidth="1"/>
    <col min="5" max="5" width="21" customWidth="1"/>
    <col min="6" max="6" width="16.5" customWidth="1"/>
    <col min="7" max="7" width="20" customWidth="1"/>
    <col min="8" max="8" width="28.33203125" customWidth="1"/>
    <col min="9" max="9" width="19.6640625" customWidth="1"/>
    <col min="10" max="10" width="16.83203125" customWidth="1"/>
    <col min="11" max="11" width="14.5" customWidth="1"/>
    <col min="12" max="12" width="15" customWidth="1"/>
  </cols>
  <sheetData>
    <row r="2" spans="2:9" ht="15" customHeight="1">
      <c r="B2" s="194" t="s">
        <v>97</v>
      </c>
      <c r="C2" s="194"/>
      <c r="D2" s="194"/>
      <c r="E2" s="194"/>
      <c r="F2" s="194"/>
      <c r="G2" s="194"/>
      <c r="H2" s="27"/>
      <c r="I2" s="27"/>
    </row>
    <row r="3" spans="2:9" s="53" customFormat="1" ht="16">
      <c r="B3" s="22" t="s">
        <v>5</v>
      </c>
      <c r="C3" s="61" t="s">
        <v>26</v>
      </c>
      <c r="D3" s="50" t="s">
        <v>85</v>
      </c>
      <c r="E3" s="22" t="s">
        <v>84</v>
      </c>
      <c r="F3" s="187" t="s">
        <v>31</v>
      </c>
      <c r="G3" s="187"/>
      <c r="H3" s="60"/>
      <c r="I3" s="60"/>
    </row>
    <row r="4" spans="2:9">
      <c r="B4" s="133"/>
      <c r="C4" s="132"/>
      <c r="D4" s="149"/>
      <c r="E4" s="130">
        <f>+C4*D4</f>
        <v>0</v>
      </c>
      <c r="F4" s="65" t="s">
        <v>87</v>
      </c>
      <c r="G4" s="66" t="s">
        <v>88</v>
      </c>
      <c r="H4" s="18"/>
      <c r="I4" s="26"/>
    </row>
    <row r="5" spans="2:9">
      <c r="B5" s="133"/>
      <c r="C5" s="132"/>
      <c r="D5" s="149"/>
      <c r="E5" s="130">
        <f t="shared" ref="E5:E15" si="0">+C5*D5</f>
        <v>0</v>
      </c>
      <c r="F5" s="189"/>
      <c r="G5" s="190"/>
      <c r="H5" s="18"/>
      <c r="I5" s="26"/>
    </row>
    <row r="6" spans="2:9">
      <c r="B6" s="133"/>
      <c r="C6" s="132"/>
      <c r="D6" s="149"/>
      <c r="E6" s="130">
        <f t="shared" si="0"/>
        <v>0</v>
      </c>
      <c r="F6" s="189"/>
      <c r="G6" s="190"/>
      <c r="H6" s="18"/>
      <c r="I6" s="26"/>
    </row>
    <row r="7" spans="2:9">
      <c r="B7" s="133"/>
      <c r="C7" s="132"/>
      <c r="D7" s="149"/>
      <c r="E7" s="130">
        <f t="shared" si="0"/>
        <v>0</v>
      </c>
      <c r="F7" s="189"/>
      <c r="G7" s="190"/>
      <c r="H7" s="18"/>
      <c r="I7" s="26"/>
    </row>
    <row r="8" spans="2:9">
      <c r="B8" s="133"/>
      <c r="C8" s="132"/>
      <c r="D8" s="149"/>
      <c r="E8" s="130">
        <f t="shared" si="0"/>
        <v>0</v>
      </c>
      <c r="F8" s="189"/>
      <c r="G8" s="190"/>
      <c r="H8" s="18"/>
      <c r="I8" s="26"/>
    </row>
    <row r="9" spans="2:9">
      <c r="B9" s="133"/>
      <c r="C9" s="132"/>
      <c r="D9" s="149"/>
      <c r="E9" s="130">
        <f t="shared" si="0"/>
        <v>0</v>
      </c>
      <c r="F9" s="189"/>
      <c r="G9" s="190"/>
      <c r="H9" s="18"/>
      <c r="I9" s="26"/>
    </row>
    <row r="10" spans="2:9">
      <c r="B10" s="133"/>
      <c r="C10" s="132"/>
      <c r="D10" s="149"/>
      <c r="E10" s="130">
        <f t="shared" si="0"/>
        <v>0</v>
      </c>
      <c r="F10" s="189"/>
      <c r="G10" s="190"/>
      <c r="H10" s="18"/>
      <c r="I10" s="26"/>
    </row>
    <row r="11" spans="2:9">
      <c r="B11" s="133"/>
      <c r="C11" s="132"/>
      <c r="D11" s="149"/>
      <c r="E11" s="130">
        <f t="shared" si="0"/>
        <v>0</v>
      </c>
      <c r="F11" s="189"/>
      <c r="G11" s="190"/>
      <c r="H11" s="18"/>
      <c r="I11" s="26"/>
    </row>
    <row r="12" spans="2:9">
      <c r="B12" s="133"/>
      <c r="C12" s="132"/>
      <c r="D12" s="149"/>
      <c r="E12" s="130">
        <f t="shared" si="0"/>
        <v>0</v>
      </c>
      <c r="F12" s="189"/>
      <c r="G12" s="190"/>
      <c r="H12" s="18"/>
      <c r="I12" s="26"/>
    </row>
    <row r="13" spans="2:9">
      <c r="B13" s="133"/>
      <c r="C13" s="132"/>
      <c r="D13" s="149"/>
      <c r="E13" s="130">
        <f t="shared" si="0"/>
        <v>0</v>
      </c>
      <c r="F13" s="189"/>
      <c r="G13" s="190"/>
      <c r="H13" s="18"/>
      <c r="I13" s="26"/>
    </row>
    <row r="14" spans="2:9">
      <c r="B14" s="133"/>
      <c r="C14" s="132"/>
      <c r="D14" s="149"/>
      <c r="E14" s="130">
        <f t="shared" si="0"/>
        <v>0</v>
      </c>
      <c r="F14" s="189"/>
      <c r="G14" s="190"/>
      <c r="H14" s="18"/>
      <c r="I14" s="26"/>
    </row>
    <row r="15" spans="2:9">
      <c r="B15" s="133"/>
      <c r="C15" s="132"/>
      <c r="D15" s="149"/>
      <c r="E15" s="130">
        <f t="shared" si="0"/>
        <v>0</v>
      </c>
      <c r="F15" s="189"/>
      <c r="G15" s="190"/>
      <c r="H15" s="18"/>
      <c r="I15" s="26"/>
    </row>
    <row r="16" spans="2:9">
      <c r="B16" s="131"/>
      <c r="C16" s="132"/>
      <c r="D16" s="130"/>
      <c r="E16" s="130"/>
      <c r="F16" s="189"/>
      <c r="G16" s="190"/>
      <c r="H16" s="18"/>
      <c r="I16" s="26"/>
    </row>
    <row r="17" spans="1:9">
      <c r="B17" s="131"/>
      <c r="C17" s="132"/>
      <c r="D17" s="130"/>
      <c r="E17" s="130"/>
      <c r="F17" s="189"/>
      <c r="G17" s="190"/>
      <c r="H17" s="18"/>
      <c r="I17" s="26"/>
    </row>
    <row r="18" spans="1:9">
      <c r="B18" s="131"/>
      <c r="C18" s="132"/>
      <c r="D18" s="130"/>
      <c r="E18" s="130"/>
      <c r="F18" s="189"/>
      <c r="G18" s="190"/>
      <c r="H18" s="18"/>
      <c r="I18" s="26"/>
    </row>
    <row r="19" spans="1:9">
      <c r="B19" s="131"/>
      <c r="C19" s="132"/>
      <c r="D19" s="130"/>
      <c r="E19" s="130"/>
      <c r="F19" s="189"/>
      <c r="G19" s="190"/>
      <c r="H19" s="18"/>
      <c r="I19" s="26"/>
    </row>
    <row r="20" spans="1:9">
      <c r="B20" s="131"/>
      <c r="C20" s="132"/>
      <c r="D20" s="130"/>
      <c r="E20" s="130"/>
      <c r="F20" s="189"/>
      <c r="G20" s="190"/>
      <c r="H20" s="18"/>
      <c r="I20" s="26"/>
    </row>
    <row r="21" spans="1:9">
      <c r="B21" s="131"/>
      <c r="C21" s="132"/>
      <c r="D21" s="130"/>
      <c r="E21" s="130"/>
      <c r="F21" s="189"/>
      <c r="G21" s="190"/>
      <c r="H21" s="18"/>
      <c r="I21" s="26"/>
    </row>
    <row r="22" spans="1:9">
      <c r="B22" s="131"/>
      <c r="C22" s="132"/>
      <c r="D22" s="130"/>
      <c r="E22" s="130"/>
      <c r="F22" s="189"/>
      <c r="G22" s="190"/>
      <c r="H22" s="18"/>
      <c r="I22" s="26"/>
    </row>
    <row r="23" spans="1:9">
      <c r="B23" s="131"/>
      <c r="C23" s="132"/>
      <c r="D23" s="130"/>
      <c r="E23" s="130"/>
      <c r="F23" s="189"/>
      <c r="G23" s="190"/>
      <c r="H23" s="18"/>
      <c r="I23" s="26"/>
    </row>
    <row r="24" spans="1:9">
      <c r="B24" s="131"/>
      <c r="C24" s="132"/>
      <c r="D24" s="130"/>
      <c r="E24" s="130"/>
      <c r="F24" s="189"/>
      <c r="G24" s="190"/>
      <c r="H24" s="18"/>
      <c r="I24" s="26"/>
    </row>
    <row r="25" spans="1:9">
      <c r="B25" s="131"/>
      <c r="C25" s="132"/>
      <c r="D25" s="130"/>
      <c r="E25" s="130"/>
      <c r="F25" s="189"/>
      <c r="G25" s="190"/>
      <c r="H25" s="18"/>
      <c r="I25" s="26"/>
    </row>
    <row r="26" spans="1:9">
      <c r="B26" s="131"/>
      <c r="C26" s="132"/>
      <c r="D26" s="130"/>
      <c r="E26" s="130"/>
      <c r="F26" s="189"/>
      <c r="G26" s="190"/>
      <c r="H26" s="18"/>
      <c r="I26" s="26"/>
    </row>
    <row r="27" spans="1:9">
      <c r="B27" s="131"/>
      <c r="C27" s="132"/>
      <c r="D27" s="130"/>
      <c r="E27" s="130"/>
      <c r="F27" s="189"/>
      <c r="G27" s="190"/>
      <c r="H27" s="18"/>
      <c r="I27" s="26"/>
    </row>
    <row r="28" spans="1:9">
      <c r="A28" s="26"/>
      <c r="B28" s="26"/>
      <c r="C28" s="26"/>
      <c r="D28" s="26"/>
      <c r="E28" s="26"/>
      <c r="F28" s="19"/>
      <c r="G28" s="26"/>
      <c r="H28" s="18"/>
      <c r="I28" s="26"/>
    </row>
    <row r="29" spans="1:9" ht="16">
      <c r="B29" s="51" t="s">
        <v>9</v>
      </c>
      <c r="C29" s="48" t="e">
        <f>+AVERAGE(C4:C27)</f>
        <v>#DIV/0!</v>
      </c>
      <c r="D29" s="48"/>
      <c r="E29" s="56">
        <f>+AVERAGE(E4:E27)</f>
        <v>0</v>
      </c>
    </row>
    <row r="30" spans="1:9" ht="16">
      <c r="B30" s="51" t="s">
        <v>23</v>
      </c>
      <c r="C30" s="48">
        <f>+MAX(C4:C27)</f>
        <v>0</v>
      </c>
      <c r="D30" s="48"/>
      <c r="E30" s="56">
        <f>+MAX(E4:E27)</f>
        <v>0</v>
      </c>
    </row>
    <row r="31" spans="1:9" ht="16">
      <c r="B31" s="51" t="s">
        <v>24</v>
      </c>
      <c r="C31" s="48">
        <f>+MIN(C4:C27)</f>
        <v>0</v>
      </c>
      <c r="D31" s="48"/>
      <c r="E31" s="56">
        <f>+MIN(E4:E27)</f>
        <v>0</v>
      </c>
    </row>
    <row r="32" spans="1:9" ht="16">
      <c r="B32" s="51" t="s">
        <v>83</v>
      </c>
      <c r="C32" s="48">
        <f>+SUM(C4:C27)</f>
        <v>0</v>
      </c>
      <c r="D32" s="48"/>
      <c r="E32" s="56">
        <f>SUM(E4:E15)</f>
        <v>0</v>
      </c>
    </row>
    <row r="33" spans="2:10">
      <c r="B33" s="57"/>
      <c r="C33" s="58"/>
      <c r="D33" s="58"/>
      <c r="E33" s="59"/>
    </row>
    <row r="34" spans="2:10">
      <c r="B34" s="57"/>
      <c r="C34" s="58"/>
      <c r="D34" s="58"/>
      <c r="E34" s="59"/>
    </row>
    <row r="35" spans="2:10">
      <c r="B35" s="18"/>
    </row>
    <row r="36" spans="2:10">
      <c r="B36" s="188" t="s">
        <v>138</v>
      </c>
      <c r="C36" s="188"/>
      <c r="D36" s="188"/>
      <c r="E36" s="188"/>
      <c r="F36" s="188"/>
      <c r="G36" s="188"/>
      <c r="H36" s="188"/>
      <c r="I36" s="25"/>
      <c r="J36" s="25"/>
    </row>
    <row r="37" spans="2:10">
      <c r="B37" s="23" t="s">
        <v>29</v>
      </c>
      <c r="C37" s="79" t="s">
        <v>139</v>
      </c>
      <c r="D37" s="23" t="s">
        <v>86</v>
      </c>
      <c r="E37" s="22" t="s">
        <v>84</v>
      </c>
      <c r="F37" s="23" t="s">
        <v>26</v>
      </c>
      <c r="G37" s="23" t="s">
        <v>31</v>
      </c>
      <c r="H37" s="23"/>
    </row>
    <row r="38" spans="2:10">
      <c r="B38" s="152" t="s">
        <v>29</v>
      </c>
      <c r="C38" s="152" t="s">
        <v>25</v>
      </c>
      <c r="D38" s="152" t="s">
        <v>86</v>
      </c>
      <c r="E38" s="130"/>
      <c r="F38" s="24"/>
      <c r="G38" s="179" t="s">
        <v>140</v>
      </c>
      <c r="H38" s="180"/>
    </row>
    <row r="39" spans="2:10">
      <c r="B39" s="133"/>
      <c r="C39" s="150"/>
      <c r="D39" s="149"/>
      <c r="E39" s="130">
        <f t="shared" ref="E39:E50" si="1">+C39*D39</f>
        <v>0</v>
      </c>
      <c r="F39" s="24">
        <f t="shared" ref="F39:F50" si="2">+C39*$G$42*$G$47</f>
        <v>0</v>
      </c>
      <c r="G39" s="195" t="s">
        <v>142</v>
      </c>
      <c r="H39" s="196"/>
    </row>
    <row r="40" spans="2:10">
      <c r="B40" s="133"/>
      <c r="C40" s="150"/>
      <c r="D40" s="149"/>
      <c r="E40" s="130">
        <f t="shared" si="1"/>
        <v>0</v>
      </c>
      <c r="F40" s="24">
        <f t="shared" si="2"/>
        <v>0</v>
      </c>
      <c r="G40" s="68"/>
      <c r="H40" s="69"/>
    </row>
    <row r="41" spans="2:10">
      <c r="B41" s="133"/>
      <c r="C41" s="150"/>
      <c r="D41" s="149"/>
      <c r="E41" s="130">
        <f t="shared" si="1"/>
        <v>0</v>
      </c>
      <c r="F41" s="24">
        <f t="shared" si="2"/>
        <v>0</v>
      </c>
      <c r="G41" s="179" t="s">
        <v>32</v>
      </c>
      <c r="H41" s="180"/>
    </row>
    <row r="42" spans="2:10">
      <c r="B42" s="133"/>
      <c r="C42" s="150"/>
      <c r="D42" s="149"/>
      <c r="E42" s="130">
        <f t="shared" si="1"/>
        <v>0</v>
      </c>
      <c r="F42" s="24">
        <f t="shared" si="2"/>
        <v>0</v>
      </c>
      <c r="G42" s="116">
        <v>35.65</v>
      </c>
      <c r="H42" s="117" t="s">
        <v>141</v>
      </c>
    </row>
    <row r="43" spans="2:10">
      <c r="B43" s="133"/>
      <c r="C43" s="150"/>
      <c r="D43" s="149"/>
      <c r="E43" s="130">
        <f t="shared" si="1"/>
        <v>0</v>
      </c>
      <c r="F43" s="24">
        <f t="shared" si="2"/>
        <v>0</v>
      </c>
      <c r="G43" s="181" t="s">
        <v>33</v>
      </c>
      <c r="H43" s="182"/>
    </row>
    <row r="44" spans="2:10" ht="15" customHeight="1">
      <c r="B44" s="133"/>
      <c r="C44" s="150"/>
      <c r="D44" s="149"/>
      <c r="E44" s="130">
        <f t="shared" si="1"/>
        <v>0</v>
      </c>
      <c r="F44" s="24">
        <f t="shared" si="2"/>
        <v>0</v>
      </c>
      <c r="G44" s="176" t="s">
        <v>34</v>
      </c>
      <c r="H44" s="177"/>
    </row>
    <row r="45" spans="2:10">
      <c r="B45" s="133"/>
      <c r="C45" s="150"/>
      <c r="D45" s="149"/>
      <c r="E45" s="130">
        <f t="shared" si="1"/>
        <v>0</v>
      </c>
      <c r="F45" s="24">
        <f t="shared" si="2"/>
        <v>0</v>
      </c>
      <c r="G45" s="183"/>
      <c r="H45" s="184"/>
    </row>
    <row r="46" spans="2:10">
      <c r="B46" s="133"/>
      <c r="C46" s="150"/>
      <c r="D46" s="149"/>
      <c r="E46" s="130">
        <f t="shared" si="1"/>
        <v>0</v>
      </c>
      <c r="F46" s="24">
        <f t="shared" si="2"/>
        <v>0</v>
      </c>
      <c r="G46" s="181" t="s">
        <v>35</v>
      </c>
      <c r="H46" s="182"/>
    </row>
    <row r="47" spans="2:10">
      <c r="B47" s="133"/>
      <c r="C47" s="150"/>
      <c r="D47" s="149"/>
      <c r="E47" s="130">
        <f t="shared" si="1"/>
        <v>0</v>
      </c>
      <c r="F47" s="24">
        <f t="shared" si="2"/>
        <v>0</v>
      </c>
      <c r="G47" s="122">
        <v>0.28000000000000003</v>
      </c>
      <c r="H47" s="117" t="s">
        <v>26</v>
      </c>
    </row>
    <row r="48" spans="2:10">
      <c r="B48" s="133"/>
      <c r="C48" s="150"/>
      <c r="D48" s="149"/>
      <c r="E48" s="130">
        <f t="shared" si="1"/>
        <v>0</v>
      </c>
      <c r="F48" s="24">
        <f t="shared" si="2"/>
        <v>0</v>
      </c>
      <c r="G48" s="122">
        <v>1</v>
      </c>
      <c r="H48" s="117" t="s">
        <v>28</v>
      </c>
    </row>
    <row r="49" spans="2:8">
      <c r="B49" s="133"/>
      <c r="C49" s="150"/>
      <c r="D49" s="149"/>
      <c r="E49" s="130">
        <f t="shared" si="1"/>
        <v>0</v>
      </c>
      <c r="F49" s="24">
        <f t="shared" si="2"/>
        <v>0</v>
      </c>
      <c r="G49" s="179" t="s">
        <v>36</v>
      </c>
      <c r="H49" s="180"/>
    </row>
    <row r="50" spans="2:8" ht="15" customHeight="1">
      <c r="B50" s="133"/>
      <c r="C50" s="150"/>
      <c r="D50" s="149"/>
      <c r="E50" s="130">
        <f t="shared" si="1"/>
        <v>0</v>
      </c>
      <c r="F50" s="24">
        <f t="shared" si="2"/>
        <v>0</v>
      </c>
      <c r="G50" s="176"/>
      <c r="H50" s="177"/>
    </row>
    <row r="51" spans="2:8">
      <c r="B51" s="133"/>
      <c r="C51" s="134"/>
      <c r="D51" s="130"/>
      <c r="E51" s="130"/>
      <c r="F51" s="135"/>
      <c r="G51" s="183"/>
      <c r="H51" s="184"/>
    </row>
    <row r="52" spans="2:8">
      <c r="B52" s="133"/>
      <c r="C52" s="134"/>
      <c r="D52" s="130"/>
      <c r="E52" s="130"/>
      <c r="F52" s="135"/>
      <c r="G52" s="69"/>
      <c r="H52" s="69"/>
    </row>
    <row r="53" spans="2:8">
      <c r="B53" s="133"/>
      <c r="C53" s="134"/>
      <c r="D53" s="130"/>
      <c r="E53" s="130"/>
      <c r="F53" s="135"/>
      <c r="G53" s="69"/>
      <c r="H53" s="69"/>
    </row>
    <row r="54" spans="2:8">
      <c r="B54" s="133"/>
      <c r="C54" s="134"/>
      <c r="D54" s="130"/>
      <c r="E54" s="130"/>
      <c r="F54" s="135"/>
      <c r="G54" s="69"/>
      <c r="H54" s="69"/>
    </row>
    <row r="55" spans="2:8">
      <c r="B55" s="133"/>
      <c r="C55" s="134"/>
      <c r="D55" s="130"/>
      <c r="E55" s="130"/>
      <c r="F55" s="135"/>
      <c r="G55" s="69"/>
      <c r="H55" s="69"/>
    </row>
    <row r="56" spans="2:8">
      <c r="B56" s="133"/>
      <c r="C56" s="134"/>
      <c r="D56" s="130"/>
      <c r="E56" s="130"/>
      <c r="F56" s="135"/>
      <c r="G56" s="69"/>
      <c r="H56" s="69"/>
    </row>
    <row r="57" spans="2:8">
      <c r="B57" s="133"/>
      <c r="C57" s="134"/>
      <c r="D57" s="130"/>
      <c r="E57" s="130"/>
      <c r="F57" s="135"/>
      <c r="G57" s="69"/>
      <c r="H57" s="69"/>
    </row>
    <row r="58" spans="2:8">
      <c r="B58" s="133"/>
      <c r="C58" s="134"/>
      <c r="D58" s="130"/>
      <c r="E58" s="130"/>
      <c r="F58" s="135"/>
      <c r="G58" s="69"/>
      <c r="H58" s="69"/>
    </row>
    <row r="59" spans="2:8">
      <c r="B59" s="133"/>
      <c r="C59" s="134"/>
      <c r="D59" s="130"/>
      <c r="E59" s="130"/>
      <c r="F59" s="135"/>
      <c r="G59" s="69"/>
      <c r="H59" s="69"/>
    </row>
    <row r="60" spans="2:8">
      <c r="B60" s="133"/>
      <c r="C60" s="134"/>
      <c r="D60" s="130"/>
      <c r="E60" s="130"/>
      <c r="F60" s="135"/>
      <c r="G60" s="69"/>
      <c r="H60" s="69"/>
    </row>
    <row r="61" spans="2:8">
      <c r="B61" s="133"/>
      <c r="C61" s="134"/>
      <c r="D61" s="130"/>
      <c r="E61" s="130"/>
      <c r="F61" s="135"/>
      <c r="G61" s="69"/>
      <c r="H61" s="69"/>
    </row>
    <row r="62" spans="2:8">
      <c r="B62" s="2"/>
      <c r="C62" s="2"/>
      <c r="D62" s="2"/>
    </row>
    <row r="63" spans="2:8" ht="16">
      <c r="B63" s="62" t="s">
        <v>9</v>
      </c>
      <c r="C63" s="48" t="e">
        <f>+AVERAGE(C38:C61)</f>
        <v>#DIV/0!</v>
      </c>
      <c r="D63" s="48"/>
      <c r="E63" s="56">
        <f>+AVERAGE(E38:E61)</f>
        <v>0</v>
      </c>
      <c r="F63" s="24">
        <f>+AVERAGE(F38:F61)</f>
        <v>0</v>
      </c>
    </row>
    <row r="64" spans="2:8" ht="16">
      <c r="B64" s="62" t="s">
        <v>23</v>
      </c>
      <c r="C64" s="48">
        <f>+MAX(C38:C61)</f>
        <v>0</v>
      </c>
      <c r="D64" s="48"/>
      <c r="E64" s="56">
        <f>+MAX(E38:E61)</f>
        <v>0</v>
      </c>
      <c r="F64" s="24">
        <f>+MAX(F38:F61)</f>
        <v>0</v>
      </c>
    </row>
    <row r="65" spans="2:12" ht="16">
      <c r="B65" s="62" t="s">
        <v>24</v>
      </c>
      <c r="C65" s="48">
        <f>+MIN(C38:C61)</f>
        <v>0</v>
      </c>
      <c r="D65" s="48"/>
      <c r="E65" s="56">
        <f>+MIN(E38:E61)</f>
        <v>0</v>
      </c>
      <c r="F65" s="24">
        <f>+MIN(F38:F61)</f>
        <v>0</v>
      </c>
    </row>
    <row r="66" spans="2:12" ht="16">
      <c r="B66" s="62" t="s">
        <v>83</v>
      </c>
      <c r="C66" s="48">
        <f>+SUM(C38:C61)</f>
        <v>0</v>
      </c>
      <c r="D66" s="48"/>
      <c r="E66" s="56">
        <f>SUM(E38:E49)</f>
        <v>0</v>
      </c>
      <c r="F66" s="24">
        <f>SUM(F38:F61)</f>
        <v>0</v>
      </c>
    </row>
    <row r="67" spans="2:12">
      <c r="B67" s="28"/>
      <c r="C67" s="29"/>
      <c r="D67" s="29"/>
      <c r="E67" s="29"/>
      <c r="F67" s="29"/>
    </row>
    <row r="68" spans="2:12">
      <c r="B68" s="28"/>
      <c r="C68" s="29"/>
      <c r="D68" s="29"/>
      <c r="E68" s="29"/>
      <c r="F68" s="29"/>
    </row>
    <row r="69" spans="2:12">
      <c r="B69" s="28"/>
      <c r="C69" s="29"/>
      <c r="D69" s="29"/>
      <c r="E69" s="29"/>
      <c r="F69" s="29"/>
    </row>
    <row r="70" spans="2:12" hidden="1">
      <c r="B70" s="185" t="s">
        <v>27</v>
      </c>
      <c r="C70" s="197"/>
      <c r="D70" s="197"/>
      <c r="E70" s="197"/>
      <c r="F70" s="197"/>
      <c r="G70" s="197"/>
      <c r="H70" s="197"/>
      <c r="L70" s="25"/>
    </row>
    <row r="71" spans="2:12" hidden="1">
      <c r="B71" s="23" t="s">
        <v>5</v>
      </c>
      <c r="C71" s="79" t="s">
        <v>38</v>
      </c>
      <c r="D71" s="23" t="s">
        <v>86</v>
      </c>
      <c r="E71" s="23" t="s">
        <v>84</v>
      </c>
      <c r="F71" s="23" t="s">
        <v>26</v>
      </c>
      <c r="G71" s="185" t="s">
        <v>31</v>
      </c>
      <c r="H71" s="197"/>
    </row>
    <row r="72" spans="2:12" hidden="1">
      <c r="B72" s="71">
        <f t="shared" ref="B72:B83" si="3">+B4</f>
        <v>0</v>
      </c>
      <c r="C72" s="70">
        <v>0</v>
      </c>
      <c r="D72" s="130">
        <v>2000</v>
      </c>
      <c r="E72" s="63">
        <f>+C72*D72</f>
        <v>0</v>
      </c>
      <c r="F72" s="64">
        <f>+C72*$H$84*$G$78*$G$89*$G$93</f>
        <v>0</v>
      </c>
      <c r="G72" s="179"/>
      <c r="H72" s="180"/>
    </row>
    <row r="73" spans="2:12" hidden="1">
      <c r="B73" s="71">
        <f t="shared" si="3"/>
        <v>0</v>
      </c>
      <c r="C73" s="70">
        <v>0</v>
      </c>
      <c r="D73" s="130">
        <v>2000</v>
      </c>
      <c r="E73" s="63">
        <f t="shared" ref="E73:E83" si="4">+C73*D73</f>
        <v>0</v>
      </c>
      <c r="F73" s="64">
        <f t="shared" ref="F73:F83" si="5">+C73*$H$84*$G$78*$G$89*$G$93</f>
        <v>0</v>
      </c>
      <c r="G73" s="179"/>
      <c r="H73" s="180"/>
      <c r="L73" s="19"/>
    </row>
    <row r="74" spans="2:12" hidden="1">
      <c r="B74" s="71">
        <f t="shared" si="3"/>
        <v>0</v>
      </c>
      <c r="C74" s="70">
        <v>0</v>
      </c>
      <c r="D74" s="130">
        <v>2000</v>
      </c>
      <c r="E74" s="63">
        <f t="shared" si="4"/>
        <v>0</v>
      </c>
      <c r="F74" s="64">
        <f t="shared" si="5"/>
        <v>0</v>
      </c>
      <c r="G74" s="175" t="s">
        <v>39</v>
      </c>
      <c r="H74" s="175"/>
      <c r="L74" s="19"/>
    </row>
    <row r="75" spans="2:12" hidden="1">
      <c r="B75" s="71">
        <f t="shared" si="3"/>
        <v>0</v>
      </c>
      <c r="C75" s="70">
        <v>0</v>
      </c>
      <c r="D75" s="130">
        <v>2000</v>
      </c>
      <c r="E75" s="63">
        <f t="shared" si="4"/>
        <v>0</v>
      </c>
      <c r="F75" s="64">
        <f t="shared" si="5"/>
        <v>0</v>
      </c>
      <c r="G75" s="119" t="s">
        <v>27</v>
      </c>
      <c r="H75" s="123">
        <v>92</v>
      </c>
      <c r="L75" s="30"/>
    </row>
    <row r="76" spans="2:12" hidden="1">
      <c r="B76" s="71">
        <f t="shared" si="3"/>
        <v>0</v>
      </c>
      <c r="C76" s="70">
        <v>0</v>
      </c>
      <c r="D76" s="130">
        <v>2000</v>
      </c>
      <c r="E76" s="63">
        <f t="shared" si="4"/>
        <v>0</v>
      </c>
      <c r="F76" s="64">
        <f t="shared" si="5"/>
        <v>0</v>
      </c>
      <c r="G76" s="120" t="s">
        <v>90</v>
      </c>
      <c r="H76" s="123">
        <v>8</v>
      </c>
    </row>
    <row r="77" spans="2:12" hidden="1">
      <c r="B77" s="71">
        <f t="shared" si="3"/>
        <v>0</v>
      </c>
      <c r="C77" s="70">
        <v>0</v>
      </c>
      <c r="D77" s="130">
        <v>2000</v>
      </c>
      <c r="E77" s="63">
        <f t="shared" si="4"/>
        <v>0</v>
      </c>
      <c r="F77" s="64">
        <f t="shared" si="5"/>
        <v>0</v>
      </c>
      <c r="G77" s="175" t="s">
        <v>40</v>
      </c>
      <c r="H77" s="175"/>
      <c r="L77" s="30"/>
    </row>
    <row r="78" spans="2:12" hidden="1">
      <c r="B78" s="71">
        <f t="shared" si="3"/>
        <v>0</v>
      </c>
      <c r="C78" s="70">
        <v>0</v>
      </c>
      <c r="D78" s="130">
        <v>2000</v>
      </c>
      <c r="E78" s="63">
        <f t="shared" si="4"/>
        <v>0</v>
      </c>
      <c r="F78" s="64">
        <f t="shared" si="5"/>
        <v>0</v>
      </c>
      <c r="G78" s="118">
        <v>0.85</v>
      </c>
      <c r="H78" s="104" t="s">
        <v>91</v>
      </c>
      <c r="L78" s="19"/>
    </row>
    <row r="79" spans="2:12" hidden="1">
      <c r="B79" s="71">
        <f t="shared" si="3"/>
        <v>0</v>
      </c>
      <c r="C79" s="70">
        <v>0</v>
      </c>
      <c r="D79" s="130">
        <v>2000</v>
      </c>
      <c r="E79" s="63">
        <f t="shared" si="4"/>
        <v>0</v>
      </c>
      <c r="F79" s="64">
        <f t="shared" si="5"/>
        <v>0</v>
      </c>
      <c r="G79" s="175" t="s">
        <v>67</v>
      </c>
      <c r="H79" s="175"/>
      <c r="L79" s="31"/>
    </row>
    <row r="80" spans="2:12" ht="15" hidden="1" customHeight="1">
      <c r="B80" s="71">
        <f t="shared" si="3"/>
        <v>0</v>
      </c>
      <c r="C80" s="70">
        <v>0</v>
      </c>
      <c r="D80" s="130">
        <v>2000</v>
      </c>
      <c r="E80" s="63">
        <f t="shared" si="4"/>
        <v>0</v>
      </c>
      <c r="F80" s="64">
        <f t="shared" si="5"/>
        <v>0</v>
      </c>
      <c r="G80" s="174" t="s">
        <v>89</v>
      </c>
      <c r="H80" s="199"/>
    </row>
    <row r="81" spans="2:12" hidden="1">
      <c r="B81" s="71">
        <f t="shared" si="3"/>
        <v>0</v>
      </c>
      <c r="C81" s="70">
        <v>0</v>
      </c>
      <c r="D81" s="130">
        <v>2000</v>
      </c>
      <c r="E81" s="63">
        <f t="shared" si="4"/>
        <v>0</v>
      </c>
      <c r="F81" s="64">
        <f t="shared" si="5"/>
        <v>0</v>
      </c>
      <c r="G81" s="199"/>
      <c r="H81" s="199"/>
      <c r="L81" s="31"/>
    </row>
    <row r="82" spans="2:12" hidden="1">
      <c r="B82" s="71">
        <f t="shared" si="3"/>
        <v>0</v>
      </c>
      <c r="C82" s="70">
        <v>0</v>
      </c>
      <c r="D82" s="130">
        <v>2000</v>
      </c>
      <c r="E82" s="63">
        <f t="shared" si="4"/>
        <v>0</v>
      </c>
      <c r="F82" s="64">
        <f t="shared" si="5"/>
        <v>0</v>
      </c>
      <c r="G82" s="178" t="s">
        <v>41</v>
      </c>
      <c r="H82" s="178"/>
    </row>
    <row r="83" spans="2:12" hidden="1">
      <c r="B83" s="71">
        <f t="shared" si="3"/>
        <v>0</v>
      </c>
      <c r="C83" s="70">
        <v>0</v>
      </c>
      <c r="D83" s="130">
        <v>2000</v>
      </c>
      <c r="E83" s="63">
        <f t="shared" si="4"/>
        <v>0</v>
      </c>
      <c r="F83" s="64">
        <f t="shared" si="5"/>
        <v>0</v>
      </c>
      <c r="G83" s="118" t="s">
        <v>38</v>
      </c>
      <c r="H83" s="118">
        <v>1</v>
      </c>
    </row>
    <row r="84" spans="2:12" hidden="1">
      <c r="B84" s="136"/>
      <c r="C84" s="137"/>
      <c r="D84" s="129"/>
      <c r="E84" s="130"/>
      <c r="F84" s="138"/>
      <c r="G84" s="118" t="s">
        <v>42</v>
      </c>
      <c r="H84" s="118">
        <v>3.7850000000000001</v>
      </c>
    </row>
    <row r="85" spans="2:12" hidden="1">
      <c r="B85" s="136"/>
      <c r="C85" s="137"/>
      <c r="D85" s="129"/>
      <c r="E85" s="130"/>
      <c r="F85" s="138"/>
      <c r="G85" s="175" t="s">
        <v>43</v>
      </c>
      <c r="H85" s="175"/>
    </row>
    <row r="86" spans="2:12" ht="15" hidden="1" customHeight="1">
      <c r="B86" s="136"/>
      <c r="C86" s="137"/>
      <c r="D86" s="129"/>
      <c r="E86" s="130"/>
      <c r="F86" s="138"/>
      <c r="G86" s="174" t="s">
        <v>44</v>
      </c>
      <c r="H86" s="199"/>
    </row>
    <row r="87" spans="2:12" hidden="1">
      <c r="B87" s="136"/>
      <c r="C87" s="137"/>
      <c r="D87" s="129"/>
      <c r="E87" s="130"/>
      <c r="F87" s="138"/>
      <c r="G87" s="199"/>
      <c r="H87" s="199"/>
    </row>
    <row r="88" spans="2:12" hidden="1">
      <c r="B88" s="136"/>
      <c r="C88" s="137"/>
      <c r="D88" s="129"/>
      <c r="E88" s="130"/>
      <c r="F88" s="138"/>
      <c r="G88" s="175" t="s">
        <v>32</v>
      </c>
      <c r="H88" s="175"/>
    </row>
    <row r="89" spans="2:12" hidden="1">
      <c r="B89" s="136"/>
      <c r="C89" s="137"/>
      <c r="D89" s="129"/>
      <c r="E89" s="130"/>
      <c r="F89" s="138"/>
      <c r="G89" s="118">
        <f>(42.4185)</f>
        <v>42.418500000000002</v>
      </c>
      <c r="H89" s="104" t="s">
        <v>92</v>
      </c>
    </row>
    <row r="90" spans="2:12" hidden="1">
      <c r="B90" s="136"/>
      <c r="C90" s="137"/>
      <c r="D90" s="129"/>
      <c r="E90" s="130"/>
      <c r="F90" s="138"/>
      <c r="G90" s="178" t="s">
        <v>45</v>
      </c>
      <c r="H90" s="178"/>
    </row>
    <row r="91" spans="2:12" ht="15" hidden="1" customHeight="1">
      <c r="B91" s="136"/>
      <c r="C91" s="137"/>
      <c r="D91" s="129"/>
      <c r="E91" s="130"/>
      <c r="F91" s="138"/>
      <c r="G91" s="174" t="s">
        <v>34</v>
      </c>
      <c r="H91" s="199"/>
    </row>
    <row r="92" spans="2:12" hidden="1">
      <c r="B92" s="136"/>
      <c r="C92" s="137"/>
      <c r="D92" s="129"/>
      <c r="E92" s="130"/>
      <c r="F92" s="138"/>
      <c r="G92" s="178" t="s">
        <v>35</v>
      </c>
      <c r="H92" s="178"/>
    </row>
    <row r="93" spans="2:12" hidden="1">
      <c r="B93" s="136"/>
      <c r="C93" s="137"/>
      <c r="D93" s="129"/>
      <c r="E93" s="130"/>
      <c r="F93" s="138"/>
      <c r="G93" s="118">
        <v>0.28000000000000003</v>
      </c>
      <c r="H93" s="104" t="s">
        <v>26</v>
      </c>
    </row>
    <row r="94" spans="2:12" hidden="1">
      <c r="B94" s="136"/>
      <c r="C94" s="137"/>
      <c r="D94" s="129"/>
      <c r="E94" s="130"/>
      <c r="F94" s="138"/>
      <c r="G94" s="118">
        <v>1</v>
      </c>
      <c r="H94" s="104" t="s">
        <v>28</v>
      </c>
    </row>
    <row r="95" spans="2:12" ht="18" hidden="1" customHeight="1">
      <c r="B95" s="136"/>
      <c r="C95" s="137"/>
      <c r="D95" s="129"/>
      <c r="E95" s="130"/>
      <c r="F95" s="138"/>
      <c r="G95" s="47" t="s">
        <v>36</v>
      </c>
      <c r="H95" s="67" t="s">
        <v>37</v>
      </c>
    </row>
    <row r="96" spans="2:12" hidden="1">
      <c r="B96" s="28"/>
      <c r="C96" s="29"/>
      <c r="D96" s="29"/>
      <c r="E96" s="29"/>
      <c r="F96" s="29"/>
      <c r="G96" s="198" t="s">
        <v>64</v>
      </c>
      <c r="H96" s="198"/>
      <c r="J96" s="49"/>
      <c r="K96" s="49"/>
      <c r="L96" s="49"/>
    </row>
    <row r="97" spans="2:11" ht="15.75" hidden="1" customHeight="1">
      <c r="B97" s="62" t="s">
        <v>9</v>
      </c>
      <c r="C97" s="48">
        <f>+AVERAGE(C72:C95)</f>
        <v>0</v>
      </c>
      <c r="D97" s="48"/>
      <c r="E97" s="48">
        <f>+AVERAGE(E72:E95)</f>
        <v>0</v>
      </c>
      <c r="F97" s="48">
        <f>+AVERAGE(F72:F95)</f>
        <v>0</v>
      </c>
      <c r="G97" s="174" t="s">
        <v>68</v>
      </c>
      <c r="H97" s="174"/>
      <c r="J97" s="49"/>
      <c r="K97" s="49"/>
    </row>
    <row r="98" spans="2:11" ht="15.75" hidden="1" customHeight="1">
      <c r="B98" s="62" t="s">
        <v>23</v>
      </c>
      <c r="C98" s="48">
        <f>+MAX(C72:C95)</f>
        <v>0</v>
      </c>
      <c r="D98" s="48"/>
      <c r="E98" s="48">
        <f>+MAX(E72:E95)</f>
        <v>0</v>
      </c>
      <c r="F98" s="48">
        <f>+MAX(F72:F95)</f>
        <v>0</v>
      </c>
      <c r="G98" s="174"/>
      <c r="H98" s="174"/>
    </row>
    <row r="99" spans="2:11" ht="16" hidden="1">
      <c r="B99" s="62" t="s">
        <v>24</v>
      </c>
      <c r="C99" s="48">
        <f>+MIN(C72:C95)</f>
        <v>0</v>
      </c>
      <c r="D99" s="48"/>
      <c r="E99" s="48">
        <f>+MIN(E72:E95)</f>
        <v>0</v>
      </c>
      <c r="F99" s="48">
        <f>+MIN(F72:F95)</f>
        <v>0</v>
      </c>
      <c r="G99" s="174"/>
      <c r="H99" s="174"/>
    </row>
    <row r="100" spans="2:11" ht="16" hidden="1">
      <c r="B100" s="62" t="s">
        <v>83</v>
      </c>
      <c r="C100" s="48">
        <f>+SUM(C72:C95)</f>
        <v>0</v>
      </c>
      <c r="D100" s="48"/>
      <c r="E100" s="48">
        <f>+SUM(E72:E83)</f>
        <v>0</v>
      </c>
      <c r="F100" s="48">
        <f>+SUM(F72:F95)</f>
        <v>0</v>
      </c>
      <c r="G100" s="174"/>
      <c r="H100" s="174"/>
    </row>
    <row r="103" spans="2:11" hidden="1"/>
    <row r="104" spans="2:11" s="53" customFormat="1" hidden="1">
      <c r="B104" s="191" t="s">
        <v>98</v>
      </c>
      <c r="C104" s="192"/>
      <c r="D104" s="192"/>
      <c r="E104" s="192"/>
      <c r="F104" s="192"/>
      <c r="G104" s="192"/>
      <c r="H104" s="193"/>
    </row>
    <row r="105" spans="2:11" s="53" customFormat="1" hidden="1">
      <c r="B105" s="22" t="s">
        <v>5</v>
      </c>
      <c r="C105" s="61" t="s">
        <v>38</v>
      </c>
      <c r="D105" s="72" t="s">
        <v>65</v>
      </c>
      <c r="E105" s="72" t="s">
        <v>84</v>
      </c>
      <c r="F105" s="73" t="s">
        <v>26</v>
      </c>
      <c r="G105" s="187" t="s">
        <v>31</v>
      </c>
      <c r="H105" s="187"/>
    </row>
    <row r="106" spans="2:11" s="53" customFormat="1" hidden="1">
      <c r="B106" s="74">
        <f t="shared" ref="B106:B117" si="6">B4</f>
        <v>0</v>
      </c>
      <c r="C106" s="75">
        <v>0</v>
      </c>
      <c r="D106" s="128" t="e">
        <f>+E106/C106</f>
        <v>#DIV/0!</v>
      </c>
      <c r="E106" s="63">
        <v>0</v>
      </c>
      <c r="F106" s="76">
        <f t="shared" ref="F106:F117" si="7">+C106*$H$118*$G$112*$G$123*$G$127</f>
        <v>0</v>
      </c>
      <c r="G106" s="179"/>
      <c r="H106" s="180"/>
    </row>
    <row r="107" spans="2:11" s="53" customFormat="1" hidden="1">
      <c r="B107" s="74">
        <f t="shared" si="6"/>
        <v>0</v>
      </c>
      <c r="C107" s="75">
        <v>0</v>
      </c>
      <c r="D107" s="128" t="e">
        <f t="shared" ref="D107:D117" si="8">+E107/C107</f>
        <v>#DIV/0!</v>
      </c>
      <c r="E107" s="63">
        <v>0</v>
      </c>
      <c r="F107" s="76">
        <f t="shared" si="7"/>
        <v>0</v>
      </c>
      <c r="G107" s="179"/>
      <c r="H107" s="180"/>
    </row>
    <row r="108" spans="2:11" s="53" customFormat="1" hidden="1">
      <c r="B108" s="74">
        <f t="shared" si="6"/>
        <v>0</v>
      </c>
      <c r="C108" s="75">
        <v>0</v>
      </c>
      <c r="D108" s="128" t="e">
        <f t="shared" si="8"/>
        <v>#DIV/0!</v>
      </c>
      <c r="E108" s="63">
        <v>0</v>
      </c>
      <c r="F108" s="76">
        <f t="shared" si="7"/>
        <v>0</v>
      </c>
      <c r="G108" s="179" t="s">
        <v>39</v>
      </c>
      <c r="H108" s="180"/>
    </row>
    <row r="109" spans="2:11" s="53" customFormat="1" hidden="1">
      <c r="B109" s="74">
        <f t="shared" si="6"/>
        <v>0</v>
      </c>
      <c r="C109" s="75">
        <v>0</v>
      </c>
      <c r="D109" s="128" t="e">
        <f t="shared" si="8"/>
        <v>#DIV/0!</v>
      </c>
      <c r="E109" s="63">
        <v>0</v>
      </c>
      <c r="F109" s="76">
        <f t="shared" si="7"/>
        <v>0</v>
      </c>
      <c r="G109" s="119" t="s">
        <v>62</v>
      </c>
      <c r="H109" s="123">
        <v>92</v>
      </c>
    </row>
    <row r="110" spans="2:11" s="53" customFormat="1" hidden="1">
      <c r="B110" s="74">
        <f t="shared" si="6"/>
        <v>0</v>
      </c>
      <c r="C110" s="75">
        <v>0</v>
      </c>
      <c r="D110" s="128" t="e">
        <f t="shared" si="8"/>
        <v>#DIV/0!</v>
      </c>
      <c r="E110" s="63">
        <v>0</v>
      </c>
      <c r="F110" s="76">
        <f t="shared" si="7"/>
        <v>0</v>
      </c>
      <c r="G110" s="120" t="s">
        <v>66</v>
      </c>
      <c r="H110" s="123">
        <v>8</v>
      </c>
    </row>
    <row r="111" spans="2:11" s="53" customFormat="1" hidden="1">
      <c r="B111" s="74">
        <f t="shared" si="6"/>
        <v>0</v>
      </c>
      <c r="C111" s="75">
        <v>0</v>
      </c>
      <c r="D111" s="128" t="e">
        <f t="shared" si="8"/>
        <v>#DIV/0!</v>
      </c>
      <c r="E111" s="63">
        <v>0</v>
      </c>
      <c r="F111" s="76">
        <f t="shared" si="7"/>
        <v>0</v>
      </c>
      <c r="G111" s="179" t="s">
        <v>40</v>
      </c>
      <c r="H111" s="180"/>
    </row>
    <row r="112" spans="2:11" s="53" customFormat="1" hidden="1">
      <c r="B112" s="74">
        <f t="shared" si="6"/>
        <v>0</v>
      </c>
      <c r="C112" s="75">
        <v>0</v>
      </c>
      <c r="D112" s="128" t="e">
        <f>+E112/C112</f>
        <v>#DIV/0!</v>
      </c>
      <c r="E112" s="63">
        <v>0</v>
      </c>
      <c r="F112" s="76">
        <f t="shared" si="7"/>
        <v>0</v>
      </c>
      <c r="G112" s="118">
        <v>0.74</v>
      </c>
      <c r="H112" s="104" t="s">
        <v>91</v>
      </c>
    </row>
    <row r="113" spans="2:8" s="53" customFormat="1" hidden="1">
      <c r="B113" s="74">
        <f t="shared" si="6"/>
        <v>0</v>
      </c>
      <c r="C113" s="75">
        <v>0</v>
      </c>
      <c r="D113" s="128" t="e">
        <f t="shared" si="8"/>
        <v>#DIV/0!</v>
      </c>
      <c r="E113" s="63">
        <v>0</v>
      </c>
      <c r="F113" s="76">
        <f t="shared" si="7"/>
        <v>0</v>
      </c>
      <c r="G113" s="179" t="s">
        <v>67</v>
      </c>
      <c r="H113" s="180"/>
    </row>
    <row r="114" spans="2:8" s="53" customFormat="1" ht="15" hidden="1" customHeight="1">
      <c r="B114" s="74">
        <f t="shared" si="6"/>
        <v>0</v>
      </c>
      <c r="C114" s="75">
        <v>0</v>
      </c>
      <c r="D114" s="128" t="e">
        <f>+E114/C114</f>
        <v>#DIV/0!</v>
      </c>
      <c r="E114" s="63">
        <v>0</v>
      </c>
      <c r="F114" s="76">
        <f t="shared" si="7"/>
        <v>0</v>
      </c>
      <c r="G114" s="176" t="s">
        <v>34</v>
      </c>
      <c r="H114" s="177"/>
    </row>
    <row r="115" spans="2:8" s="53" customFormat="1" hidden="1">
      <c r="B115" s="74">
        <f t="shared" si="6"/>
        <v>0</v>
      </c>
      <c r="C115" s="75">
        <v>0</v>
      </c>
      <c r="D115" s="128" t="e">
        <f t="shared" si="8"/>
        <v>#DIV/0!</v>
      </c>
      <c r="E115" s="63">
        <v>0</v>
      </c>
      <c r="F115" s="76">
        <f t="shared" si="7"/>
        <v>0</v>
      </c>
      <c r="G115" s="183"/>
      <c r="H115" s="184"/>
    </row>
    <row r="116" spans="2:8" s="53" customFormat="1" hidden="1">
      <c r="B116" s="74">
        <f t="shared" si="6"/>
        <v>0</v>
      </c>
      <c r="C116" s="75">
        <v>0</v>
      </c>
      <c r="D116" s="128" t="e">
        <f t="shared" si="8"/>
        <v>#DIV/0!</v>
      </c>
      <c r="E116" s="63">
        <v>0</v>
      </c>
      <c r="F116" s="76">
        <f t="shared" si="7"/>
        <v>0</v>
      </c>
      <c r="G116" s="181" t="s">
        <v>41</v>
      </c>
      <c r="H116" s="182"/>
    </row>
    <row r="117" spans="2:8" s="53" customFormat="1" hidden="1">
      <c r="B117" s="74">
        <f t="shared" si="6"/>
        <v>0</v>
      </c>
      <c r="C117" s="75">
        <v>0</v>
      </c>
      <c r="D117" s="128" t="e">
        <f t="shared" si="8"/>
        <v>#DIV/0!</v>
      </c>
      <c r="E117" s="63">
        <v>0</v>
      </c>
      <c r="F117" s="76">
        <f t="shared" si="7"/>
        <v>0</v>
      </c>
      <c r="G117" s="118" t="s">
        <v>38</v>
      </c>
      <c r="H117" s="118">
        <v>1</v>
      </c>
    </row>
    <row r="118" spans="2:8" s="53" customFormat="1" hidden="1">
      <c r="B118" s="139"/>
      <c r="C118" s="119"/>
      <c r="D118" s="128"/>
      <c r="E118" s="130"/>
      <c r="F118" s="140"/>
      <c r="G118" s="118" t="s">
        <v>42</v>
      </c>
      <c r="H118" s="118">
        <v>3.7850000000000001</v>
      </c>
    </row>
    <row r="119" spans="2:8" s="53" customFormat="1" hidden="1">
      <c r="B119" s="139"/>
      <c r="C119" s="119"/>
      <c r="D119" s="128"/>
      <c r="E119" s="130"/>
      <c r="F119" s="140"/>
      <c r="G119" s="179" t="s">
        <v>43</v>
      </c>
      <c r="H119" s="180"/>
    </row>
    <row r="120" spans="2:8" s="53" customFormat="1" ht="15" hidden="1" customHeight="1">
      <c r="B120" s="139"/>
      <c r="C120" s="119"/>
      <c r="D120" s="128"/>
      <c r="E120" s="130"/>
      <c r="F120" s="140"/>
      <c r="G120" s="176" t="s">
        <v>44</v>
      </c>
      <c r="H120" s="177"/>
    </row>
    <row r="121" spans="2:8" s="53" customFormat="1" hidden="1">
      <c r="B121" s="139"/>
      <c r="C121" s="119"/>
      <c r="D121" s="128"/>
      <c r="E121" s="130"/>
      <c r="F121" s="140"/>
      <c r="G121" s="183"/>
      <c r="H121" s="184"/>
    </row>
    <row r="122" spans="2:8" s="53" customFormat="1" hidden="1">
      <c r="B122" s="139"/>
      <c r="C122" s="119"/>
      <c r="D122" s="128"/>
      <c r="E122" s="130"/>
      <c r="F122" s="140"/>
      <c r="G122" s="179" t="s">
        <v>32</v>
      </c>
      <c r="H122" s="180"/>
    </row>
    <row r="123" spans="2:8" s="53" customFormat="1" hidden="1">
      <c r="B123" s="139"/>
      <c r="C123" s="119"/>
      <c r="D123" s="128"/>
      <c r="E123" s="130"/>
      <c r="F123" s="140"/>
      <c r="G123" s="118">
        <f>(40.6593)</f>
        <v>40.659300000000002</v>
      </c>
      <c r="H123" s="104" t="s">
        <v>92</v>
      </c>
    </row>
    <row r="124" spans="2:8" s="53" customFormat="1" hidden="1">
      <c r="B124" s="139"/>
      <c r="C124" s="119"/>
      <c r="D124" s="128"/>
      <c r="E124" s="130"/>
      <c r="F124" s="140"/>
      <c r="G124" s="181" t="s">
        <v>45</v>
      </c>
      <c r="H124" s="182"/>
    </row>
    <row r="125" spans="2:8" s="53" customFormat="1" ht="31.5" hidden="1" customHeight="1">
      <c r="B125" s="139"/>
      <c r="C125" s="119"/>
      <c r="D125" s="128"/>
      <c r="E125" s="130"/>
      <c r="F125" s="140"/>
      <c r="G125" s="176" t="s">
        <v>34</v>
      </c>
      <c r="H125" s="177"/>
    </row>
    <row r="126" spans="2:8" s="53" customFormat="1" hidden="1">
      <c r="B126" s="139"/>
      <c r="C126" s="119"/>
      <c r="D126" s="128"/>
      <c r="E126" s="130"/>
      <c r="F126" s="140"/>
      <c r="G126" s="178" t="s">
        <v>35</v>
      </c>
      <c r="H126" s="178"/>
    </row>
    <row r="127" spans="2:8" s="53" customFormat="1" hidden="1">
      <c r="B127" s="139"/>
      <c r="C127" s="119"/>
      <c r="D127" s="128"/>
      <c r="E127" s="130"/>
      <c r="F127" s="140"/>
      <c r="G127" s="118">
        <v>0.28000000000000003</v>
      </c>
      <c r="H127" s="104" t="s">
        <v>26</v>
      </c>
    </row>
    <row r="128" spans="2:8" s="53" customFormat="1" hidden="1">
      <c r="B128" s="139"/>
      <c r="C128" s="119"/>
      <c r="D128" s="128"/>
      <c r="E128" s="130"/>
      <c r="F128" s="140"/>
      <c r="G128" s="118">
        <v>1</v>
      </c>
      <c r="H128" s="104" t="s">
        <v>28</v>
      </c>
    </row>
    <row r="129" spans="1:8" s="53" customFormat="1" ht="15" hidden="1" customHeight="1">
      <c r="B129" s="139"/>
      <c r="C129" s="119"/>
      <c r="D129" s="128"/>
      <c r="E129" s="130"/>
      <c r="F129" s="140"/>
      <c r="G129" s="175" t="s">
        <v>36</v>
      </c>
      <c r="H129" s="174" t="s">
        <v>37</v>
      </c>
    </row>
    <row r="130" spans="1:8" s="53" customFormat="1" hidden="1">
      <c r="G130" s="175"/>
      <c r="H130" s="174"/>
    </row>
    <row r="131" spans="1:8" s="53" customFormat="1" ht="16" hidden="1">
      <c r="B131" s="62" t="s">
        <v>9</v>
      </c>
      <c r="C131" s="48">
        <f>+AVERAGE(C106:C129)</f>
        <v>0</v>
      </c>
      <c r="D131" s="48"/>
      <c r="E131" s="48">
        <f>+AVERAGE(E106:E129)</f>
        <v>0</v>
      </c>
      <c r="F131" s="48">
        <f t="shared" ref="F131" si="9">+AVERAGE(F106:F129)</f>
        <v>0</v>
      </c>
      <c r="G131" s="175" t="s">
        <v>93</v>
      </c>
      <c r="H131" s="174" t="s">
        <v>94</v>
      </c>
    </row>
    <row r="132" spans="1:8" s="53" customFormat="1" ht="16" hidden="1">
      <c r="B132" s="62" t="s">
        <v>23</v>
      </c>
      <c r="C132" s="48">
        <f>+MAX(C106:C129)</f>
        <v>0</v>
      </c>
      <c r="D132" s="48"/>
      <c r="E132" s="48">
        <f t="shared" ref="E132:F132" si="10">+MAX(E106:E129)</f>
        <v>0</v>
      </c>
      <c r="F132" s="48">
        <f t="shared" si="10"/>
        <v>0</v>
      </c>
      <c r="G132" s="175"/>
      <c r="H132" s="174"/>
    </row>
    <row r="133" spans="1:8" s="53" customFormat="1" ht="16" hidden="1">
      <c r="B133" s="62" t="s">
        <v>24</v>
      </c>
      <c r="C133" s="48">
        <f>+MIN(C106:C129)</f>
        <v>0</v>
      </c>
      <c r="D133" s="48"/>
      <c r="E133" s="48">
        <f t="shared" ref="E133:F133" si="11">+MIN(E106:E129)</f>
        <v>0</v>
      </c>
      <c r="F133" s="48">
        <f t="shared" si="11"/>
        <v>0</v>
      </c>
    </row>
    <row r="134" spans="1:8" ht="16" hidden="1">
      <c r="B134" s="62" t="s">
        <v>83</v>
      </c>
      <c r="C134" s="48">
        <f>+SUM(C106:C129)</f>
        <v>0</v>
      </c>
      <c r="D134" s="48"/>
      <c r="E134" s="48">
        <f>+SUM(E106:E117)</f>
        <v>0</v>
      </c>
      <c r="F134" s="48">
        <f t="shared" ref="F134" si="12">+SUM(F106:F129)</f>
        <v>0</v>
      </c>
    </row>
    <row r="135" spans="1:8" hidden="1">
      <c r="B135" s="28"/>
      <c r="C135" s="29"/>
      <c r="D135" s="29"/>
      <c r="E135" s="29"/>
      <c r="F135" s="29"/>
    </row>
    <row r="136" spans="1:8">
      <c r="A136" s="29"/>
      <c r="B136" s="29"/>
      <c r="C136" s="29"/>
      <c r="D136" s="29"/>
      <c r="E136" s="29"/>
      <c r="F136" s="29"/>
    </row>
    <row r="137" spans="1:8">
      <c r="D137" s="29"/>
    </row>
    <row r="138" spans="1:8">
      <c r="B138" s="185" t="s">
        <v>95</v>
      </c>
      <c r="C138" s="186"/>
      <c r="D138" s="29"/>
    </row>
    <row r="139" spans="1:8">
      <c r="B139" s="23" t="s">
        <v>5</v>
      </c>
      <c r="C139" s="79" t="s">
        <v>25</v>
      </c>
      <c r="D139" s="29"/>
    </row>
    <row r="140" spans="1:8">
      <c r="B140" s="133"/>
      <c r="C140" s="142"/>
      <c r="D140" s="29"/>
      <c r="F140" s="19"/>
    </row>
    <row r="141" spans="1:8">
      <c r="B141" s="133"/>
      <c r="C141" s="142"/>
      <c r="D141" s="29"/>
      <c r="F141" s="19"/>
    </row>
    <row r="142" spans="1:8">
      <c r="B142" s="133"/>
      <c r="C142" s="142"/>
      <c r="D142" s="29"/>
      <c r="F142" s="19"/>
    </row>
    <row r="143" spans="1:8">
      <c r="B143" s="133"/>
      <c r="C143" s="142"/>
      <c r="D143" s="29"/>
      <c r="F143" s="19"/>
    </row>
    <row r="144" spans="1:8">
      <c r="B144" s="133"/>
      <c r="C144" s="142"/>
      <c r="D144" s="29"/>
      <c r="F144" s="19"/>
    </row>
    <row r="145" spans="2:6">
      <c r="B145" s="133"/>
      <c r="C145" s="142"/>
      <c r="D145" s="29"/>
      <c r="F145" s="19"/>
    </row>
    <row r="146" spans="2:6">
      <c r="B146" s="133"/>
      <c r="C146" s="142"/>
      <c r="D146" s="29"/>
      <c r="F146" s="19"/>
    </row>
    <row r="147" spans="2:6">
      <c r="B147" s="133"/>
      <c r="C147" s="142"/>
      <c r="D147" s="29"/>
      <c r="F147" s="19"/>
    </row>
    <row r="148" spans="2:6">
      <c r="B148" s="133"/>
      <c r="C148" s="142"/>
      <c r="D148" s="55"/>
    </row>
    <row r="149" spans="2:6">
      <c r="B149" s="133"/>
      <c r="C149" s="142"/>
      <c r="D149" s="55"/>
    </row>
    <row r="150" spans="2:6">
      <c r="B150" s="133"/>
      <c r="C150" s="142"/>
      <c r="D150" s="55"/>
    </row>
    <row r="151" spans="2:6">
      <c r="B151" s="133"/>
      <c r="C151" s="142"/>
      <c r="D151" s="55"/>
    </row>
    <row r="152" spans="2:6">
      <c r="B152" s="141"/>
      <c r="C152" s="142"/>
      <c r="D152" s="55"/>
    </row>
    <row r="153" spans="2:6">
      <c r="B153" s="141"/>
      <c r="C153" s="142"/>
      <c r="D153" s="55"/>
    </row>
    <row r="154" spans="2:6">
      <c r="B154" s="141"/>
      <c r="C154" s="142"/>
      <c r="D154" s="55"/>
    </row>
    <row r="155" spans="2:6">
      <c r="B155" s="141"/>
      <c r="C155" s="142"/>
      <c r="D155" s="55"/>
    </row>
    <row r="156" spans="2:6">
      <c r="B156" s="141"/>
      <c r="C156" s="142"/>
      <c r="D156" s="55"/>
    </row>
    <row r="157" spans="2:6">
      <c r="B157" s="141"/>
      <c r="C157" s="142"/>
      <c r="D157" s="55"/>
    </row>
    <row r="158" spans="2:6">
      <c r="B158" s="141"/>
      <c r="C158" s="142"/>
      <c r="D158" s="55"/>
    </row>
    <row r="159" spans="2:6">
      <c r="B159" s="141"/>
      <c r="C159" s="142"/>
      <c r="D159" s="55"/>
    </row>
    <row r="160" spans="2:6">
      <c r="B160" s="141"/>
      <c r="C160" s="142"/>
      <c r="D160" s="55"/>
    </row>
    <row r="161" spans="1:4">
      <c r="B161" s="141"/>
      <c r="C161" s="142"/>
      <c r="D161" s="55"/>
    </row>
    <row r="162" spans="1:4">
      <c r="B162" s="141"/>
      <c r="C162" s="142"/>
      <c r="D162" s="55"/>
    </row>
    <row r="163" spans="1:4">
      <c r="B163" s="141"/>
      <c r="C163" s="142"/>
      <c r="D163" s="55"/>
    </row>
    <row r="164" spans="1:4">
      <c r="A164" s="2"/>
      <c r="B164" s="2"/>
      <c r="C164" s="2"/>
      <c r="D164" s="55"/>
    </row>
    <row r="165" spans="1:4" ht="16">
      <c r="B165" s="62" t="s">
        <v>9</v>
      </c>
      <c r="C165" s="48" t="e">
        <f>+AVERAGE(C140:C163)</f>
        <v>#DIV/0!</v>
      </c>
      <c r="D165" s="55"/>
    </row>
    <row r="166" spans="1:4" ht="16">
      <c r="B166" s="62" t="s">
        <v>23</v>
      </c>
      <c r="C166" s="48">
        <f>+MAX(C140:C163)</f>
        <v>0</v>
      </c>
      <c r="D166" s="55"/>
    </row>
    <row r="167" spans="1:4" ht="16">
      <c r="B167" s="62" t="s">
        <v>24</v>
      </c>
      <c r="C167" s="48">
        <f>+MIN(C140:C163)</f>
        <v>0</v>
      </c>
      <c r="D167" s="55"/>
    </row>
    <row r="168" spans="1:4" ht="16">
      <c r="B168" s="62" t="s">
        <v>83</v>
      </c>
      <c r="C168" s="80">
        <f>SUM(C140:C163)</f>
        <v>0</v>
      </c>
    </row>
  </sheetData>
  <mergeCells count="71">
    <mergeCell ref="G46:H46"/>
    <mergeCell ref="G43:H43"/>
    <mergeCell ref="G41:H41"/>
    <mergeCell ref="G50:H51"/>
    <mergeCell ref="G49:H49"/>
    <mergeCell ref="G44:H45"/>
    <mergeCell ref="G71:H71"/>
    <mergeCell ref="B70:H70"/>
    <mergeCell ref="G97:H100"/>
    <mergeCell ref="G96:H96"/>
    <mergeCell ref="G86:H87"/>
    <mergeCell ref="G88:H88"/>
    <mergeCell ref="G90:H90"/>
    <mergeCell ref="G91:H91"/>
    <mergeCell ref="G92:H92"/>
    <mergeCell ref="G77:H77"/>
    <mergeCell ref="G79:H79"/>
    <mergeCell ref="G80:H81"/>
    <mergeCell ref="G82:H82"/>
    <mergeCell ref="G85:H85"/>
    <mergeCell ref="G72:H72"/>
    <mergeCell ref="G74:H74"/>
    <mergeCell ref="F23:G23"/>
    <mergeCell ref="G39:H39"/>
    <mergeCell ref="F24:G24"/>
    <mergeCell ref="F25:G25"/>
    <mergeCell ref="F26:G26"/>
    <mergeCell ref="F27:G27"/>
    <mergeCell ref="G38:H38"/>
    <mergeCell ref="F18:G18"/>
    <mergeCell ref="F19:G19"/>
    <mergeCell ref="F20:G20"/>
    <mergeCell ref="F21:G21"/>
    <mergeCell ref="F22:G22"/>
    <mergeCell ref="B2:G2"/>
    <mergeCell ref="F5:G5"/>
    <mergeCell ref="F6:G6"/>
    <mergeCell ref="F7:G7"/>
    <mergeCell ref="F8:G8"/>
    <mergeCell ref="G73:H73"/>
    <mergeCell ref="B138:C138"/>
    <mergeCell ref="F3:G3"/>
    <mergeCell ref="B36:H36"/>
    <mergeCell ref="F9:G9"/>
    <mergeCell ref="F10:G10"/>
    <mergeCell ref="F11:G11"/>
    <mergeCell ref="F12:G12"/>
    <mergeCell ref="F13:G13"/>
    <mergeCell ref="B104:H104"/>
    <mergeCell ref="F14:G14"/>
    <mergeCell ref="F15:G15"/>
    <mergeCell ref="F16:G16"/>
    <mergeCell ref="F17:G17"/>
    <mergeCell ref="G105:H105"/>
    <mergeCell ref="G106:H106"/>
    <mergeCell ref="G107:H107"/>
    <mergeCell ref="G108:H108"/>
    <mergeCell ref="G111:H111"/>
    <mergeCell ref="G122:H122"/>
    <mergeCell ref="G124:H124"/>
    <mergeCell ref="G113:H113"/>
    <mergeCell ref="G114:H115"/>
    <mergeCell ref="G116:H116"/>
    <mergeCell ref="G119:H119"/>
    <mergeCell ref="G120:H121"/>
    <mergeCell ref="H129:H130"/>
    <mergeCell ref="H131:H132"/>
    <mergeCell ref="G129:G130"/>
    <mergeCell ref="G131:G132"/>
    <mergeCell ref="G125:H125"/>
    <mergeCell ref="G126:H126"/>
  </mergeCells>
  <hyperlinks>
    <hyperlink ref="G44" r:id="rId1" xr:uid="{00000000-0004-0000-0400-000000000000}"/>
    <hyperlink ref="G80" r:id="rId2" xr:uid="{00000000-0004-0000-0400-000001000000}"/>
    <hyperlink ref="H131" r:id="rId3" xr:uid="{00000000-0004-0000-0400-000002000000}"/>
    <hyperlink ref="G91" r:id="rId4" xr:uid="{00000000-0004-0000-0400-000003000000}"/>
    <hyperlink ref="G86" r:id="rId5" location="q=galones+a+litros&amp;*" xr:uid="{00000000-0004-0000-0400-000004000000}"/>
    <hyperlink ref="G97" r:id="rId6" xr:uid="{00000000-0004-0000-0400-000005000000}"/>
    <hyperlink ref="G120" r:id="rId7" location="q=galones+a+litros&amp;*" xr:uid="{00000000-0004-0000-0400-000006000000}"/>
    <hyperlink ref="G114" r:id="rId8" xr:uid="{00000000-0004-0000-0400-000007000000}"/>
  </hyperlinks>
  <pageMargins left="0.7" right="0.7" top="0.75" bottom="0.75" header="0.3" footer="0.3"/>
  <pageSetup orientation="portrait" r:id="rId9"/>
  <ignoredErrors>
    <ignoredError sqref="E29:E31 C29:C32 C63:C66 C132:F133 C131:E131 F131 C97:F99 C100:D100 F100 C134:D134 F134 C166:C167" unlockedFormula="1"/>
  </ignoredErrors>
  <drawing r:id="rId1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44"/>
  <sheetViews>
    <sheetView zoomScale="70" zoomScaleNormal="70" workbookViewId="0">
      <selection activeCell="A4" sqref="A4"/>
    </sheetView>
  </sheetViews>
  <sheetFormatPr baseColWidth="10" defaultColWidth="11.5" defaultRowHeight="15"/>
  <cols>
    <col min="1" max="1" width="35.83203125" style="53" customWidth="1"/>
    <col min="2" max="2" width="28.83203125" style="53" customWidth="1"/>
    <col min="3" max="3" width="25.5" style="53" customWidth="1"/>
    <col min="4" max="4" width="15.33203125" style="53" customWidth="1"/>
    <col min="5" max="5" width="15.83203125" style="53" customWidth="1"/>
    <col min="6" max="6" width="15.83203125" style="53" bestFit="1" customWidth="1"/>
    <col min="7" max="7" width="11.5" style="53" bestFit="1" customWidth="1"/>
    <col min="8" max="8" width="14.83203125" style="53" customWidth="1"/>
    <col min="9" max="9" width="23.33203125" style="53" bestFit="1" customWidth="1"/>
    <col min="10" max="10" width="21" style="53" customWidth="1"/>
    <col min="11" max="11" width="16.83203125" style="53" customWidth="1"/>
    <col min="12" max="16384" width="11.5" style="53"/>
  </cols>
  <sheetData>
    <row r="1" spans="1:10" ht="31.5" customHeight="1"/>
    <row r="2" spans="1:10" ht="19">
      <c r="A2" s="194" t="s">
        <v>96</v>
      </c>
      <c r="B2" s="194"/>
      <c r="C2" s="194"/>
      <c r="D2" s="194"/>
      <c r="F2" s="81"/>
      <c r="G2" s="81"/>
      <c r="H2" s="81"/>
      <c r="I2" s="82"/>
      <c r="J2" s="82"/>
    </row>
    <row r="3" spans="1:10">
      <c r="A3" s="22" t="s">
        <v>5</v>
      </c>
      <c r="B3" s="22" t="str">
        <f>+'CONSUMOS Y PRODUCCIÓN'!B2</f>
        <v>ENERGÍA ELÉCTRICA</v>
      </c>
      <c r="C3" s="22" t="s">
        <v>138</v>
      </c>
      <c r="D3" s="22" t="s">
        <v>46</v>
      </c>
    </row>
    <row r="4" spans="1:10">
      <c r="A4" s="83">
        <f>+'CONSUMOS Y PRODUCCIÓN'!B4</f>
        <v>0</v>
      </c>
      <c r="B4" s="78">
        <f>+'CONSUMOS Y PRODUCCIÓN'!C4</f>
        <v>0</v>
      </c>
      <c r="C4" s="78">
        <f>+'CONSUMOS Y PRODUCCIÓN'!F38</f>
        <v>0</v>
      </c>
      <c r="D4" s="78">
        <f t="shared" ref="D4:D15" si="0">+SUM(B4:C4)</f>
        <v>0</v>
      </c>
      <c r="G4" s="84"/>
      <c r="H4" s="85"/>
    </row>
    <row r="5" spans="1:10">
      <c r="A5" s="83">
        <f>+'CONSUMOS Y PRODUCCIÓN'!B5</f>
        <v>0</v>
      </c>
      <c r="B5" s="78">
        <f>+'CONSUMOS Y PRODUCCIÓN'!C5</f>
        <v>0</v>
      </c>
      <c r="C5" s="78">
        <f>+'CONSUMOS Y PRODUCCIÓN'!F39</f>
        <v>0</v>
      </c>
      <c r="D5" s="78">
        <f t="shared" si="0"/>
        <v>0</v>
      </c>
      <c r="G5" s="84"/>
      <c r="H5" s="85"/>
    </row>
    <row r="6" spans="1:10">
      <c r="A6" s="83">
        <f>+'CONSUMOS Y PRODUCCIÓN'!B6</f>
        <v>0</v>
      </c>
      <c r="B6" s="78">
        <f>+'CONSUMOS Y PRODUCCIÓN'!C6</f>
        <v>0</v>
      </c>
      <c r="C6" s="78">
        <f>+'CONSUMOS Y PRODUCCIÓN'!F40</f>
        <v>0</v>
      </c>
      <c r="D6" s="78">
        <f t="shared" si="0"/>
        <v>0</v>
      </c>
      <c r="G6" s="84"/>
      <c r="H6" s="85"/>
    </row>
    <row r="7" spans="1:10" ht="19">
      <c r="A7" s="83">
        <f>+'CONSUMOS Y PRODUCCIÓN'!B7</f>
        <v>0</v>
      </c>
      <c r="B7" s="78">
        <f>+'CONSUMOS Y PRODUCCIÓN'!C7</f>
        <v>0</v>
      </c>
      <c r="C7" s="78">
        <f>+'CONSUMOS Y PRODUCCIÓN'!F41</f>
        <v>0</v>
      </c>
      <c r="D7" s="78">
        <f t="shared" si="0"/>
        <v>0</v>
      </c>
      <c r="G7" s="84"/>
      <c r="H7" s="85"/>
      <c r="I7" s="86"/>
    </row>
    <row r="8" spans="1:10">
      <c r="A8" s="83">
        <f>+'CONSUMOS Y PRODUCCIÓN'!B8</f>
        <v>0</v>
      </c>
      <c r="B8" s="78">
        <f>+'CONSUMOS Y PRODUCCIÓN'!C8</f>
        <v>0</v>
      </c>
      <c r="C8" s="78">
        <f>+'CONSUMOS Y PRODUCCIÓN'!F42</f>
        <v>0</v>
      </c>
      <c r="D8" s="78">
        <f t="shared" si="0"/>
        <v>0</v>
      </c>
      <c r="G8" s="84"/>
      <c r="H8" s="85"/>
    </row>
    <row r="9" spans="1:10">
      <c r="A9" s="83">
        <f>+'CONSUMOS Y PRODUCCIÓN'!B9</f>
        <v>0</v>
      </c>
      <c r="B9" s="78">
        <f>+'CONSUMOS Y PRODUCCIÓN'!C9</f>
        <v>0</v>
      </c>
      <c r="C9" s="78">
        <f>+'CONSUMOS Y PRODUCCIÓN'!F43</f>
        <v>0</v>
      </c>
      <c r="D9" s="78">
        <f t="shared" si="0"/>
        <v>0</v>
      </c>
      <c r="G9" s="84"/>
      <c r="H9" s="85"/>
    </row>
    <row r="10" spans="1:10">
      <c r="A10" s="83">
        <f>+'CONSUMOS Y PRODUCCIÓN'!B10</f>
        <v>0</v>
      </c>
      <c r="B10" s="78">
        <f>+'CONSUMOS Y PRODUCCIÓN'!C10</f>
        <v>0</v>
      </c>
      <c r="C10" s="78">
        <f>+'CONSUMOS Y PRODUCCIÓN'!F44</f>
        <v>0</v>
      </c>
      <c r="D10" s="78">
        <f t="shared" si="0"/>
        <v>0</v>
      </c>
      <c r="G10" s="84"/>
      <c r="H10" s="85"/>
    </row>
    <row r="11" spans="1:10">
      <c r="A11" s="83">
        <f>+'CONSUMOS Y PRODUCCIÓN'!B11</f>
        <v>0</v>
      </c>
      <c r="B11" s="78">
        <f>+'CONSUMOS Y PRODUCCIÓN'!C11</f>
        <v>0</v>
      </c>
      <c r="C11" s="78">
        <f>+'CONSUMOS Y PRODUCCIÓN'!F45</f>
        <v>0</v>
      </c>
      <c r="D11" s="78">
        <f t="shared" si="0"/>
        <v>0</v>
      </c>
      <c r="G11" s="84"/>
      <c r="H11" s="85"/>
    </row>
    <row r="12" spans="1:10">
      <c r="A12" s="83">
        <f>+'CONSUMOS Y PRODUCCIÓN'!B12</f>
        <v>0</v>
      </c>
      <c r="B12" s="78">
        <f>+'CONSUMOS Y PRODUCCIÓN'!C12</f>
        <v>0</v>
      </c>
      <c r="C12" s="78">
        <f>+'CONSUMOS Y PRODUCCIÓN'!F46</f>
        <v>0</v>
      </c>
      <c r="D12" s="78">
        <f t="shared" si="0"/>
        <v>0</v>
      </c>
      <c r="G12" s="84"/>
      <c r="H12" s="85"/>
    </row>
    <row r="13" spans="1:10">
      <c r="A13" s="83">
        <f>+'CONSUMOS Y PRODUCCIÓN'!B13</f>
        <v>0</v>
      </c>
      <c r="B13" s="78">
        <f>+'CONSUMOS Y PRODUCCIÓN'!C13</f>
        <v>0</v>
      </c>
      <c r="C13" s="78">
        <f>+'CONSUMOS Y PRODUCCIÓN'!F47</f>
        <v>0</v>
      </c>
      <c r="D13" s="78">
        <f t="shared" si="0"/>
        <v>0</v>
      </c>
      <c r="G13" s="84"/>
      <c r="H13" s="85"/>
    </row>
    <row r="14" spans="1:10">
      <c r="A14" s="83">
        <f>+'CONSUMOS Y PRODUCCIÓN'!B14</f>
        <v>0</v>
      </c>
      <c r="B14" s="78">
        <f>+'CONSUMOS Y PRODUCCIÓN'!C14</f>
        <v>0</v>
      </c>
      <c r="C14" s="78">
        <f>+'CONSUMOS Y PRODUCCIÓN'!F48</f>
        <v>0</v>
      </c>
      <c r="D14" s="78">
        <f t="shared" si="0"/>
        <v>0</v>
      </c>
      <c r="G14" s="84"/>
      <c r="H14" s="85"/>
    </row>
    <row r="15" spans="1:10">
      <c r="A15" s="83">
        <f>+'CONSUMOS Y PRODUCCIÓN'!B15</f>
        <v>0</v>
      </c>
      <c r="B15" s="78">
        <f>+'CONSUMOS Y PRODUCCIÓN'!C15</f>
        <v>0</v>
      </c>
      <c r="C15" s="78">
        <f>+'CONSUMOS Y PRODUCCIÓN'!F49</f>
        <v>0</v>
      </c>
      <c r="D15" s="78">
        <f t="shared" si="0"/>
        <v>0</v>
      </c>
      <c r="G15" s="84"/>
      <c r="H15" s="85"/>
    </row>
    <row r="16" spans="1:10">
      <c r="A16" s="83"/>
      <c r="B16" s="78"/>
      <c r="C16" s="78"/>
      <c r="D16" s="78"/>
      <c r="G16" s="84"/>
      <c r="H16" s="85"/>
    </row>
    <row r="17" spans="1:9">
      <c r="A17" s="83"/>
      <c r="B17" s="78"/>
      <c r="C17" s="78"/>
      <c r="D17" s="78"/>
      <c r="G17" s="84"/>
      <c r="H17" s="85"/>
    </row>
    <row r="18" spans="1:9">
      <c r="A18" s="47" t="s">
        <v>83</v>
      </c>
      <c r="B18" s="78">
        <f>+SUM(B4:B15)</f>
        <v>0</v>
      </c>
      <c r="C18" s="78">
        <f>+SUM(C4:C15)</f>
        <v>0</v>
      </c>
      <c r="D18" s="78">
        <f>+SUM(D4:D15)</f>
        <v>0</v>
      </c>
    </row>
    <row r="19" spans="1:9" ht="16">
      <c r="A19" s="51" t="s">
        <v>9</v>
      </c>
      <c r="B19" s="105">
        <f>+AVERAGE(B4:B17)</f>
        <v>0</v>
      </c>
      <c r="C19" s="105">
        <f>+AVERAGE(C4:C17)</f>
        <v>0</v>
      </c>
      <c r="D19" s="105">
        <f>+AVERAGE(D4:D17)</f>
        <v>0</v>
      </c>
      <c r="G19" s="84"/>
      <c r="H19" s="85"/>
      <c r="I19" s="85"/>
    </row>
    <row r="20" spans="1:9" ht="16">
      <c r="A20" s="51" t="s">
        <v>23</v>
      </c>
      <c r="B20" s="105">
        <f>+MAX(B4:B17)</f>
        <v>0</v>
      </c>
      <c r="C20" s="105">
        <f>+MAX(C4:C17)</f>
        <v>0</v>
      </c>
      <c r="D20" s="105">
        <f>+MAX(D4:D17)</f>
        <v>0</v>
      </c>
      <c r="G20" s="84"/>
      <c r="H20" s="85"/>
      <c r="I20" s="85"/>
    </row>
    <row r="21" spans="1:9" ht="16">
      <c r="A21" s="51" t="s">
        <v>24</v>
      </c>
      <c r="B21" s="105">
        <f>+MIN(B5:B17)</f>
        <v>0</v>
      </c>
      <c r="C21" s="105">
        <f>+MIN(C5:C17)</f>
        <v>0</v>
      </c>
      <c r="D21" s="105">
        <f>+MIN(D5:D17)</f>
        <v>0</v>
      </c>
      <c r="G21" s="84"/>
      <c r="H21" s="85"/>
      <c r="I21" s="85"/>
    </row>
    <row r="22" spans="1:9">
      <c r="A22" s="57"/>
      <c r="B22" s="88"/>
      <c r="C22" s="88"/>
      <c r="D22" s="88"/>
      <c r="G22" s="84"/>
      <c r="H22" s="85"/>
      <c r="I22" s="85"/>
    </row>
    <row r="23" spans="1:9">
      <c r="G23" s="84"/>
      <c r="H23" s="85"/>
      <c r="I23" s="85"/>
    </row>
    <row r="24" spans="1:9">
      <c r="A24" s="191" t="s">
        <v>48</v>
      </c>
      <c r="B24" s="193"/>
      <c r="C24" s="22"/>
      <c r="D24" s="151"/>
      <c r="G24" s="84"/>
      <c r="H24" s="85"/>
      <c r="I24" s="85"/>
    </row>
    <row r="25" spans="1:9">
      <c r="A25" s="22" t="s">
        <v>49</v>
      </c>
      <c r="B25" s="22" t="s">
        <v>26</v>
      </c>
      <c r="C25" s="22" t="s">
        <v>50</v>
      </c>
      <c r="D25" s="200"/>
      <c r="G25" s="84"/>
      <c r="H25" s="85"/>
      <c r="I25" s="85"/>
    </row>
    <row r="26" spans="1:9">
      <c r="A26" s="104" t="str">
        <f>+B3</f>
        <v>ENERGÍA ELÉCTRICA</v>
      </c>
      <c r="B26" s="78">
        <f>+B18</f>
        <v>0</v>
      </c>
      <c r="C26" s="89" t="e">
        <f>+B26/$B$30</f>
        <v>#DIV/0!</v>
      </c>
      <c r="D26" s="200"/>
      <c r="G26" s="84"/>
      <c r="H26" s="85"/>
      <c r="I26" s="85"/>
    </row>
    <row r="27" spans="1:9">
      <c r="A27" s="104" t="str">
        <f>+C3</f>
        <v xml:space="preserve">GAS NATURAL </v>
      </c>
      <c r="B27" s="78">
        <f>+C18</f>
        <v>0</v>
      </c>
      <c r="C27" s="89" t="e">
        <f>+B27/$B$30</f>
        <v>#DIV/0!</v>
      </c>
      <c r="D27" s="200"/>
      <c r="G27" s="84"/>
      <c r="H27" s="85"/>
      <c r="I27" s="85"/>
    </row>
    <row r="28" spans="1:9" hidden="1">
      <c r="A28" s="104" t="e">
        <f>+#REF!</f>
        <v>#REF!</v>
      </c>
      <c r="B28" s="78" t="e">
        <f>+#REF!</f>
        <v>#REF!</v>
      </c>
      <c r="C28" s="89" t="e">
        <f>+B28/$B$30</f>
        <v>#REF!</v>
      </c>
      <c r="D28" s="200"/>
      <c r="G28" s="84"/>
      <c r="H28" s="85"/>
      <c r="I28" s="85"/>
    </row>
    <row r="29" spans="1:9" hidden="1">
      <c r="A29" s="104" t="e">
        <f>+#REF!</f>
        <v>#REF!</v>
      </c>
      <c r="B29" s="78" t="e">
        <f>+#REF!</f>
        <v>#REF!</v>
      </c>
      <c r="C29" s="89" t="e">
        <f>+B29/$B$30</f>
        <v>#REF!</v>
      </c>
      <c r="D29" s="200"/>
      <c r="G29" s="84"/>
      <c r="H29" s="85"/>
      <c r="I29" s="85"/>
    </row>
    <row r="30" spans="1:9">
      <c r="A30" s="47" t="s">
        <v>30</v>
      </c>
      <c r="B30" s="78">
        <f>+SUM(B26:B27)</f>
        <v>0</v>
      </c>
      <c r="C30" s="87"/>
      <c r="D30" s="200"/>
      <c r="G30" s="84"/>
      <c r="H30" s="85"/>
      <c r="I30" s="85"/>
    </row>
    <row r="31" spans="1:9">
      <c r="G31" s="84"/>
    </row>
    <row r="32" spans="1:9">
      <c r="G32" s="84"/>
    </row>
    <row r="33" spans="1:7">
      <c r="A33" s="187" t="s">
        <v>51</v>
      </c>
      <c r="B33" s="187"/>
      <c r="C33" s="187"/>
      <c r="G33" s="84"/>
    </row>
    <row r="34" spans="1:7">
      <c r="A34" s="22" t="s">
        <v>49</v>
      </c>
      <c r="B34" s="22" t="s">
        <v>52</v>
      </c>
      <c r="C34" s="22" t="s">
        <v>50</v>
      </c>
      <c r="G34" s="84"/>
    </row>
    <row r="35" spans="1:7">
      <c r="A35" s="104" t="str">
        <f>+A26</f>
        <v>ENERGÍA ELÉCTRICA</v>
      </c>
      <c r="B35" s="77">
        <f>+'CONSUMOS Y PRODUCCIÓN'!E32</f>
        <v>0</v>
      </c>
      <c r="C35" s="89" t="e">
        <f>+B35/$B$39</f>
        <v>#DIV/0!</v>
      </c>
      <c r="G35" s="84"/>
    </row>
    <row r="36" spans="1:7">
      <c r="A36" s="104" t="str">
        <f>+A27</f>
        <v xml:space="preserve">GAS NATURAL </v>
      </c>
      <c r="B36" s="77">
        <f>+'CONSUMOS Y PRODUCCIÓN'!E66</f>
        <v>0</v>
      </c>
      <c r="C36" s="89" t="e">
        <f>+B36/$B$39</f>
        <v>#DIV/0!</v>
      </c>
      <c r="G36" s="84"/>
    </row>
    <row r="37" spans="1:7" hidden="1">
      <c r="A37" s="104" t="e">
        <f t="shared" ref="A37" si="1">+A28</f>
        <v>#REF!</v>
      </c>
      <c r="B37" s="77">
        <f>+'CONSUMOS Y PRODUCCIÓN'!E100</f>
        <v>0</v>
      </c>
      <c r="C37" s="89" t="e">
        <f t="shared" ref="C37" si="2">+B37/$B$39</f>
        <v>#DIV/0!</v>
      </c>
      <c r="G37" s="84"/>
    </row>
    <row r="38" spans="1:7" hidden="1">
      <c r="A38" s="104" t="e">
        <f>+A29</f>
        <v>#REF!</v>
      </c>
      <c r="B38" s="77">
        <f>+'CONSUMOS Y PRODUCCIÓN'!E134</f>
        <v>0</v>
      </c>
      <c r="C38" s="89" t="e">
        <f>+B38/$B$39</f>
        <v>#DIV/0!</v>
      </c>
      <c r="G38" s="84"/>
    </row>
    <row r="39" spans="1:7">
      <c r="A39" s="77" t="s">
        <v>30</v>
      </c>
      <c r="B39" s="77">
        <f>SUM(B35:B38)</f>
        <v>0</v>
      </c>
      <c r="C39" s="87"/>
      <c r="G39" s="84"/>
    </row>
    <row r="40" spans="1:7">
      <c r="G40" s="84"/>
    </row>
    <row r="41" spans="1:7">
      <c r="G41" s="84"/>
    </row>
    <row r="42" spans="1:7">
      <c r="G42" s="84"/>
    </row>
    <row r="43" spans="1:7">
      <c r="G43" s="84"/>
    </row>
    <row r="44" spans="1:7">
      <c r="G44" s="84"/>
    </row>
  </sheetData>
  <mergeCells count="4">
    <mergeCell ref="A24:B24"/>
    <mergeCell ref="A33:C33"/>
    <mergeCell ref="A2:D2"/>
    <mergeCell ref="D25:D30"/>
  </mergeCells>
  <pageMargins left="0.7" right="0.7" top="0.75" bottom="0.75" header="0.3" footer="0.3"/>
  <pageSetup orientation="portrait" r:id="rId1"/>
  <ignoredErrors>
    <ignoredError sqref="B19:C21 D19:D21" unlockedFormula="1"/>
  </ignoredError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Hoja9"/>
  <dimension ref="A1:S101"/>
  <sheetViews>
    <sheetView workbookViewId="0">
      <selection activeCell="E107" sqref="E107"/>
    </sheetView>
  </sheetViews>
  <sheetFormatPr baseColWidth="10" defaultRowHeight="15"/>
  <cols>
    <col min="2" max="2" width="3" customWidth="1"/>
    <col min="3" max="3" width="18.5" customWidth="1"/>
  </cols>
  <sheetData>
    <row r="1" spans="1:13" ht="16" thickBot="1">
      <c r="A1" s="3"/>
      <c r="B1" s="3"/>
      <c r="C1" s="3"/>
      <c r="D1" s="3"/>
      <c r="E1" s="3"/>
      <c r="F1" s="3"/>
      <c r="G1" s="3"/>
      <c r="H1" s="3"/>
      <c r="I1" s="41" t="s">
        <v>22</v>
      </c>
      <c r="J1" s="3"/>
      <c r="K1" s="3"/>
      <c r="L1" s="3"/>
      <c r="M1" s="3"/>
    </row>
    <row r="2" spans="1:13" ht="21">
      <c r="A2" s="3"/>
      <c r="B2" s="3"/>
      <c r="C2" s="4" t="s">
        <v>8</v>
      </c>
      <c r="D2" s="3"/>
      <c r="E2" s="3"/>
      <c r="F2" s="3"/>
      <c r="G2" s="3"/>
      <c r="H2" s="3"/>
      <c r="I2" s="3"/>
      <c r="J2" s="3"/>
      <c r="K2" s="3"/>
      <c r="L2" s="3"/>
      <c r="M2" s="3"/>
    </row>
    <row r="3" spans="1:13" ht="21">
      <c r="A3" s="3"/>
      <c r="B3" s="3"/>
      <c r="C3" s="4"/>
      <c r="D3" s="3"/>
      <c r="E3" s="3"/>
      <c r="F3" s="3"/>
      <c r="G3" s="3"/>
      <c r="H3" s="3"/>
      <c r="I3" s="3"/>
      <c r="J3" s="3"/>
      <c r="K3" s="3"/>
      <c r="L3" s="3"/>
      <c r="M3" s="3"/>
    </row>
    <row r="4" spans="1:13" ht="15" customHeight="1">
      <c r="A4" s="3"/>
      <c r="B4" s="201" t="s">
        <v>5</v>
      </c>
      <c r="C4" s="201"/>
      <c r="F4" s="5" t="e">
        <f>+#REF!</f>
        <v>#REF!</v>
      </c>
      <c r="G4" s="5" t="e">
        <f>+#REF!</f>
        <v>#REF!</v>
      </c>
      <c r="H4" s="5" t="e">
        <f>+#REF!</f>
        <v>#REF!</v>
      </c>
      <c r="I4" s="5" t="e">
        <f>+#REF!</f>
        <v>#REF!</v>
      </c>
      <c r="L4" s="6"/>
      <c r="M4" s="3"/>
    </row>
    <row r="5" spans="1:13" ht="32">
      <c r="A5" s="3"/>
      <c r="B5" s="201"/>
      <c r="C5" s="201"/>
      <c r="D5" s="21" t="s">
        <v>61</v>
      </c>
      <c r="E5" s="21" t="s">
        <v>47</v>
      </c>
      <c r="F5" s="21" t="e">
        <f>+#REF!</f>
        <v>#REF!</v>
      </c>
      <c r="G5" s="21" t="s">
        <v>73</v>
      </c>
      <c r="H5" s="21" t="e">
        <f>+#REF!</f>
        <v>#REF!</v>
      </c>
      <c r="I5" s="21" t="e">
        <f>+#REF!</f>
        <v>#REF!</v>
      </c>
      <c r="L5" s="6"/>
      <c r="M5" s="3"/>
    </row>
    <row r="6" spans="1:13">
      <c r="A6" s="3"/>
      <c r="B6" s="201"/>
      <c r="C6" s="201"/>
      <c r="D6" s="21" t="e">
        <f>+#REF!</f>
        <v>#REF!</v>
      </c>
      <c r="E6" s="21" t="e">
        <f>+#REF!</f>
        <v>#REF!</v>
      </c>
      <c r="F6" s="21" t="e">
        <f>+#REF!</f>
        <v>#REF!</v>
      </c>
      <c r="G6" s="21" t="e">
        <f>+#REF!</f>
        <v>#REF!</v>
      </c>
      <c r="H6" s="21" t="e">
        <f>+#REF!</f>
        <v>#REF!</v>
      </c>
      <c r="I6" s="21" t="e">
        <f>+#REF!</f>
        <v>#REF!</v>
      </c>
      <c r="L6" s="6"/>
      <c r="M6" s="3"/>
    </row>
    <row r="7" spans="1:13">
      <c r="A7" s="3"/>
      <c r="B7" s="7">
        <f>+'[4]Consumo Energeticos'!B7</f>
        <v>1</v>
      </c>
      <c r="C7" s="8" t="e">
        <f>+#REF!</f>
        <v>#REF!</v>
      </c>
      <c r="D7" s="32" t="e">
        <f>+#REF!</f>
        <v>#REF!</v>
      </c>
      <c r="E7" s="32" t="e">
        <f>+#REF!</f>
        <v>#REF!</v>
      </c>
      <c r="F7" s="32" t="e">
        <f>+#REF!</f>
        <v>#REF!</v>
      </c>
      <c r="G7" s="32" t="e">
        <f>+SUM(#REF!)</f>
        <v>#REF!</v>
      </c>
      <c r="H7" s="32" t="e">
        <f>+#REF!</f>
        <v>#REF!</v>
      </c>
      <c r="I7" s="32" t="e">
        <f>+#REF!</f>
        <v>#REF!</v>
      </c>
      <c r="L7" s="6"/>
      <c r="M7" s="3"/>
    </row>
    <row r="8" spans="1:13">
      <c r="A8" s="3"/>
      <c r="B8" s="7">
        <f>+'[4]Consumo Energeticos'!B8</f>
        <v>2</v>
      </c>
      <c r="C8" s="8" t="e">
        <f>+#REF!</f>
        <v>#REF!</v>
      </c>
      <c r="D8" s="32" t="e">
        <f>+#REF!</f>
        <v>#REF!</v>
      </c>
      <c r="E8" s="32" t="e">
        <f>+#REF!</f>
        <v>#REF!</v>
      </c>
      <c r="F8" s="32" t="e">
        <f>+#REF!</f>
        <v>#REF!</v>
      </c>
      <c r="G8" s="32" t="e">
        <f>+SUM(#REF!)</f>
        <v>#REF!</v>
      </c>
      <c r="H8" s="32" t="e">
        <f>+#REF!</f>
        <v>#REF!</v>
      </c>
      <c r="I8" s="32" t="e">
        <f>+#REF!</f>
        <v>#REF!</v>
      </c>
      <c r="L8" s="6"/>
      <c r="M8" s="3"/>
    </row>
    <row r="9" spans="1:13">
      <c r="A9" s="3"/>
      <c r="B9" s="7">
        <f>+'[4]Consumo Energeticos'!B9</f>
        <v>3</v>
      </c>
      <c r="C9" s="8" t="e">
        <f>+#REF!</f>
        <v>#REF!</v>
      </c>
      <c r="D9" s="32" t="e">
        <f>+#REF!</f>
        <v>#REF!</v>
      </c>
      <c r="E9" s="32" t="e">
        <f>+#REF!</f>
        <v>#REF!</v>
      </c>
      <c r="F9" s="32" t="e">
        <f>+#REF!</f>
        <v>#REF!</v>
      </c>
      <c r="G9" s="32" t="e">
        <f>+SUM(#REF!)</f>
        <v>#REF!</v>
      </c>
      <c r="H9" s="32" t="e">
        <f>+#REF!</f>
        <v>#REF!</v>
      </c>
      <c r="I9" s="32" t="e">
        <f>+#REF!</f>
        <v>#REF!</v>
      </c>
      <c r="L9" s="6"/>
      <c r="M9" s="3"/>
    </row>
    <row r="10" spans="1:13">
      <c r="A10" s="3"/>
      <c r="B10" s="7">
        <f>+'[4]Consumo Energeticos'!B10</f>
        <v>4</v>
      </c>
      <c r="C10" s="8" t="e">
        <f>+#REF!</f>
        <v>#REF!</v>
      </c>
      <c r="D10" s="32" t="e">
        <f>+#REF!</f>
        <v>#REF!</v>
      </c>
      <c r="E10" s="32" t="e">
        <f>+#REF!</f>
        <v>#REF!</v>
      </c>
      <c r="F10" s="32" t="e">
        <f>+#REF!</f>
        <v>#REF!</v>
      </c>
      <c r="G10" s="32" t="e">
        <f>+SUM(#REF!)</f>
        <v>#REF!</v>
      </c>
      <c r="H10" s="32" t="e">
        <f>+#REF!</f>
        <v>#REF!</v>
      </c>
      <c r="I10" s="32" t="e">
        <f>+#REF!</f>
        <v>#REF!</v>
      </c>
      <c r="L10" s="6"/>
      <c r="M10" s="3"/>
    </row>
    <row r="11" spans="1:13">
      <c r="A11" s="3"/>
      <c r="B11" s="7">
        <f>+'[4]Consumo Energeticos'!B11</f>
        <v>5</v>
      </c>
      <c r="C11" s="8" t="e">
        <f>+#REF!</f>
        <v>#REF!</v>
      </c>
      <c r="D11" s="32" t="e">
        <f>+#REF!</f>
        <v>#REF!</v>
      </c>
      <c r="E11" s="32" t="e">
        <f>+#REF!</f>
        <v>#REF!</v>
      </c>
      <c r="F11" s="32" t="e">
        <f>+#REF!</f>
        <v>#REF!</v>
      </c>
      <c r="G11" s="32" t="e">
        <f>+SUM(#REF!)</f>
        <v>#REF!</v>
      </c>
      <c r="H11" s="32" t="e">
        <f>+#REF!</f>
        <v>#REF!</v>
      </c>
      <c r="I11" s="32" t="e">
        <f>+#REF!</f>
        <v>#REF!</v>
      </c>
      <c r="L11" s="6"/>
      <c r="M11" s="3"/>
    </row>
    <row r="12" spans="1:13">
      <c r="A12" s="3"/>
      <c r="B12" s="7">
        <f>+'[4]Consumo Energeticos'!B12</f>
        <v>6</v>
      </c>
      <c r="C12" s="8" t="e">
        <f>+#REF!</f>
        <v>#REF!</v>
      </c>
      <c r="D12" s="32" t="e">
        <f>+#REF!</f>
        <v>#REF!</v>
      </c>
      <c r="E12" s="32" t="e">
        <f>+#REF!</f>
        <v>#REF!</v>
      </c>
      <c r="F12" s="32" t="e">
        <f>+#REF!</f>
        <v>#REF!</v>
      </c>
      <c r="G12" s="32" t="e">
        <f>+SUM(#REF!)</f>
        <v>#REF!</v>
      </c>
      <c r="H12" s="32" t="e">
        <f>+#REF!</f>
        <v>#REF!</v>
      </c>
      <c r="I12" s="32" t="e">
        <f>+#REF!</f>
        <v>#REF!</v>
      </c>
      <c r="L12" s="6"/>
      <c r="M12" s="3"/>
    </row>
    <row r="13" spans="1:13">
      <c r="A13" s="3"/>
      <c r="B13" s="7">
        <f>+'[4]Consumo Energeticos'!B13</f>
        <v>7</v>
      </c>
      <c r="C13" s="8" t="e">
        <f>+#REF!</f>
        <v>#REF!</v>
      </c>
      <c r="D13" s="32" t="e">
        <f>+#REF!</f>
        <v>#REF!</v>
      </c>
      <c r="E13" s="32" t="e">
        <f>+#REF!</f>
        <v>#REF!</v>
      </c>
      <c r="F13" s="32" t="e">
        <f>+#REF!</f>
        <v>#REF!</v>
      </c>
      <c r="G13" s="32" t="e">
        <f>+SUM(#REF!)</f>
        <v>#REF!</v>
      </c>
      <c r="H13" s="32" t="e">
        <f>+#REF!</f>
        <v>#REF!</v>
      </c>
      <c r="I13" s="32" t="e">
        <f>+#REF!</f>
        <v>#REF!</v>
      </c>
      <c r="L13" s="6"/>
      <c r="M13" s="3"/>
    </row>
    <row r="14" spans="1:13">
      <c r="A14" s="3"/>
      <c r="B14" s="7">
        <f>+'[4]Consumo Energeticos'!B14</f>
        <v>8</v>
      </c>
      <c r="C14" s="8" t="e">
        <f>+#REF!</f>
        <v>#REF!</v>
      </c>
      <c r="D14" s="32" t="e">
        <f>+#REF!</f>
        <v>#REF!</v>
      </c>
      <c r="E14" s="32" t="e">
        <f>+#REF!</f>
        <v>#REF!</v>
      </c>
      <c r="F14" s="32" t="e">
        <f>+#REF!</f>
        <v>#REF!</v>
      </c>
      <c r="G14" s="32" t="e">
        <f>+SUM(#REF!)</f>
        <v>#REF!</v>
      </c>
      <c r="H14" s="32" t="e">
        <f>+#REF!</f>
        <v>#REF!</v>
      </c>
      <c r="I14" s="32" t="e">
        <f>+#REF!</f>
        <v>#REF!</v>
      </c>
      <c r="L14" s="6"/>
      <c r="M14" s="3"/>
    </row>
    <row r="15" spans="1:13">
      <c r="A15" s="3"/>
      <c r="B15" s="7">
        <f>+'[4]Consumo Energeticos'!B15</f>
        <v>9</v>
      </c>
      <c r="C15" s="8" t="e">
        <f>+#REF!</f>
        <v>#REF!</v>
      </c>
      <c r="D15" s="32" t="e">
        <f>+#REF!</f>
        <v>#REF!</v>
      </c>
      <c r="E15" s="32" t="e">
        <f>+#REF!</f>
        <v>#REF!</v>
      </c>
      <c r="F15" s="32" t="e">
        <f>+#REF!</f>
        <v>#REF!</v>
      </c>
      <c r="G15" s="32" t="e">
        <f>+SUM(#REF!)</f>
        <v>#REF!</v>
      </c>
      <c r="H15" s="32" t="e">
        <f>+#REF!</f>
        <v>#REF!</v>
      </c>
      <c r="I15" s="32" t="e">
        <f>+#REF!</f>
        <v>#REF!</v>
      </c>
      <c r="L15" s="6"/>
      <c r="M15" s="3"/>
    </row>
    <row r="16" spans="1:13">
      <c r="A16" s="3"/>
      <c r="B16" s="7">
        <f>+'[4]Consumo Energeticos'!B16</f>
        <v>10</v>
      </c>
      <c r="C16" s="8" t="e">
        <f>+#REF!</f>
        <v>#REF!</v>
      </c>
      <c r="D16" s="32" t="e">
        <f>+#REF!</f>
        <v>#REF!</v>
      </c>
      <c r="E16" s="32" t="e">
        <f>+#REF!</f>
        <v>#REF!</v>
      </c>
      <c r="F16" s="32" t="e">
        <f>+#REF!</f>
        <v>#REF!</v>
      </c>
      <c r="G16" s="32" t="e">
        <f>+SUM(#REF!)</f>
        <v>#REF!</v>
      </c>
      <c r="H16" s="32" t="e">
        <f>+#REF!</f>
        <v>#REF!</v>
      </c>
      <c r="I16" s="32" t="e">
        <f>+#REF!</f>
        <v>#REF!</v>
      </c>
      <c r="L16" s="6"/>
      <c r="M16" s="3"/>
    </row>
    <row r="17" spans="1:19">
      <c r="A17" s="3"/>
      <c r="B17" s="7">
        <f>+'[4]Consumo Energeticos'!B17</f>
        <v>11</v>
      </c>
      <c r="C17" s="8" t="e">
        <f>+#REF!</f>
        <v>#REF!</v>
      </c>
      <c r="D17" s="32" t="e">
        <f>+#REF!</f>
        <v>#REF!</v>
      </c>
      <c r="E17" s="32" t="e">
        <f>+#REF!</f>
        <v>#REF!</v>
      </c>
      <c r="F17" s="32" t="e">
        <f>+#REF!</f>
        <v>#REF!</v>
      </c>
      <c r="G17" s="32" t="e">
        <f>+SUM(#REF!)</f>
        <v>#REF!</v>
      </c>
      <c r="H17" s="32" t="e">
        <f>+#REF!</f>
        <v>#REF!</v>
      </c>
      <c r="I17" s="32" t="e">
        <f>+#REF!</f>
        <v>#REF!</v>
      </c>
      <c r="L17" s="6"/>
      <c r="M17" s="3"/>
    </row>
    <row r="18" spans="1:19">
      <c r="A18" s="3"/>
      <c r="B18" s="7">
        <f>+'[4]Consumo Energeticos'!B18</f>
        <v>12</v>
      </c>
      <c r="C18" s="8" t="e">
        <f>+#REF!</f>
        <v>#REF!</v>
      </c>
      <c r="D18" s="32" t="e">
        <f>+#REF!</f>
        <v>#REF!</v>
      </c>
      <c r="E18" s="32" t="e">
        <f>+#REF!</f>
        <v>#REF!</v>
      </c>
      <c r="F18" s="32" t="e">
        <f>+#REF!</f>
        <v>#REF!</v>
      </c>
      <c r="G18" s="32" t="e">
        <f>+SUM(#REF!)</f>
        <v>#REF!</v>
      </c>
      <c r="H18" s="32" t="e">
        <f>+#REF!</f>
        <v>#REF!</v>
      </c>
      <c r="I18" s="32" t="e">
        <f>+#REF!</f>
        <v>#REF!</v>
      </c>
      <c r="L18" s="6"/>
      <c r="M18" s="3"/>
    </row>
    <row r="19" spans="1:19" ht="15" customHeight="1">
      <c r="A19" s="3"/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3"/>
    </row>
    <row r="20" spans="1:19">
      <c r="A20" s="3"/>
      <c r="B20" s="6"/>
      <c r="C20" s="9" t="s">
        <v>11</v>
      </c>
      <c r="D20" s="10" t="e">
        <f>IF(SUM(D7:D18)=0,0,MAX(D7:D18))</f>
        <v>#REF!</v>
      </c>
      <c r="E20" s="10" t="e">
        <f>IF(SUM(E7:E18)=0,0,MAX(E7:E18))</f>
        <v>#REF!</v>
      </c>
      <c r="F20" s="10" t="e">
        <f>IF(SUM(F7:F18)=0,0,MAX(F7:F18))</f>
        <v>#REF!</v>
      </c>
      <c r="G20" s="10" t="e">
        <f>IF(SUM(G7:G18)=0,0,MAX(G7:G18))</f>
        <v>#REF!</v>
      </c>
      <c r="H20" s="10" t="e">
        <f t="shared" ref="H20:I20" si="0">IF(SUM(H7:H18)=0,0,MAX(H7:H18))</f>
        <v>#REF!</v>
      </c>
      <c r="I20" s="10" t="e">
        <f t="shared" si="0"/>
        <v>#REF!</v>
      </c>
      <c r="J20" s="35"/>
      <c r="K20" s="35"/>
      <c r="L20" s="6"/>
      <c r="M20" s="3"/>
    </row>
    <row r="21" spans="1:19">
      <c r="A21" s="3"/>
      <c r="B21" s="6"/>
      <c r="C21" s="9" t="s">
        <v>12</v>
      </c>
      <c r="D21" s="10" t="e">
        <f>IF(SUM(D7:D18)=0,0,MIN(D7:D18))</f>
        <v>#REF!</v>
      </c>
      <c r="E21" s="10" t="e">
        <f>IF(SUM(E7:E18)=0,0,MIN(E7:E18))</f>
        <v>#REF!</v>
      </c>
      <c r="F21" s="10" t="e">
        <f>IF(SUM(F7:F18)=0,0,MIN(F7:F18))</f>
        <v>#REF!</v>
      </c>
      <c r="G21" s="10" t="e">
        <f>IF(SUM(G7:G18)=0,0,MIN(G7:G18))</f>
        <v>#REF!</v>
      </c>
      <c r="H21" s="10" t="e">
        <f t="shared" ref="H21:I21" si="1">IF(SUM(H7:H18)=0,0,MIN(H7:H18))</f>
        <v>#REF!</v>
      </c>
      <c r="I21" s="10" t="e">
        <f t="shared" si="1"/>
        <v>#REF!</v>
      </c>
      <c r="J21" s="35"/>
      <c r="K21" s="35"/>
      <c r="L21" s="6"/>
      <c r="M21" s="3"/>
    </row>
    <row r="22" spans="1:19">
      <c r="A22" s="3"/>
      <c r="B22" s="6"/>
      <c r="C22" s="9" t="s">
        <v>9</v>
      </c>
      <c r="D22" s="10" t="e">
        <f>IF(SUM(D7:D18)=0,0,AVERAGE(D7:D18))</f>
        <v>#REF!</v>
      </c>
      <c r="E22" s="10" t="e">
        <f>IF(SUM(E7:E18)=0,0,AVERAGE(E7:E18))</f>
        <v>#REF!</v>
      </c>
      <c r="F22" s="10" t="e">
        <f>IF(SUM(F7:F18)=0,0,AVERAGE(F7:F18))</f>
        <v>#REF!</v>
      </c>
      <c r="G22" s="10" t="e">
        <f>IF(SUM(G7:G18)=0,0,AVERAGE(G7:G18))</f>
        <v>#REF!</v>
      </c>
      <c r="H22" s="10" t="e">
        <f t="shared" ref="H22:I22" si="2">IF(SUM(H7:H18)=0,0,AVERAGE(H7:H18))</f>
        <v>#REF!</v>
      </c>
      <c r="I22" s="10" t="e">
        <f t="shared" si="2"/>
        <v>#REF!</v>
      </c>
      <c r="J22" s="35"/>
      <c r="K22" s="35"/>
      <c r="L22" s="6"/>
      <c r="M22" s="3"/>
    </row>
    <row r="23" spans="1:19">
      <c r="A23" s="3"/>
      <c r="B23" s="6"/>
      <c r="C23" s="9" t="s">
        <v>10</v>
      </c>
      <c r="D23" s="10" t="e">
        <f>IF(SUM(D7:D18)=0,0,STDEV(D7:D18))</f>
        <v>#REF!</v>
      </c>
      <c r="E23" s="10" t="e">
        <f>IF(SUM(E7:E18)=0,0,STDEV(E7:E18))</f>
        <v>#REF!</v>
      </c>
      <c r="F23" s="10" t="e">
        <f>IF(SUM(F7:F18)=0,0,STDEV(F7:F18))</f>
        <v>#REF!</v>
      </c>
      <c r="G23" s="10" t="e">
        <f>IF(SUM(G7:G18)=0,0,STDEV(G7:G18))</f>
        <v>#REF!</v>
      </c>
      <c r="H23" s="10" t="e">
        <f t="shared" ref="H23:I23" si="3">IF(SUM(H7:H18)=0,0,STDEV(H7:H18))</f>
        <v>#REF!</v>
      </c>
      <c r="I23" s="10" t="e">
        <f t="shared" si="3"/>
        <v>#REF!</v>
      </c>
      <c r="J23" s="35"/>
      <c r="K23" s="35"/>
      <c r="L23" s="6"/>
      <c r="M23" s="3"/>
    </row>
    <row r="24" spans="1:19">
      <c r="A24" s="3"/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3"/>
    </row>
    <row r="25" spans="1:19">
      <c r="A25" s="3"/>
      <c r="B25" s="6"/>
      <c r="C25" s="12" t="s">
        <v>13</v>
      </c>
      <c r="D25" s="6"/>
      <c r="E25" s="6"/>
      <c r="F25" s="6"/>
      <c r="G25" s="6"/>
      <c r="H25" s="6"/>
      <c r="I25" s="6"/>
      <c r="J25" s="6"/>
      <c r="K25" s="6"/>
      <c r="L25" s="6"/>
      <c r="M25" s="3"/>
    </row>
    <row r="26" spans="1:19">
      <c r="A26" s="3"/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3"/>
    </row>
    <row r="27" spans="1:19">
      <c r="A27" s="3"/>
      <c r="B27" s="6"/>
      <c r="C27" s="204" t="s">
        <v>14</v>
      </c>
      <c r="D27" s="204"/>
      <c r="E27" s="13" t="e">
        <f>+LINEST(E7:E18,D7:D18)</f>
        <v>#VALUE!</v>
      </c>
      <c r="F27" s="14" t="e">
        <f>+LINEST(F7:F18,D7:D18)</f>
        <v>#VALUE!</v>
      </c>
      <c r="G27" s="14" t="e">
        <f>+LINEST(G7:G18,D7:D18)</f>
        <v>#VALUE!</v>
      </c>
      <c r="H27" s="14" t="e">
        <f>+LINEST(H7:H18,D7:D18)</f>
        <v>#VALUE!</v>
      </c>
      <c r="I27" s="14" t="e">
        <f>+LINEST(I7:I18,D7:D18)</f>
        <v>#VALUE!</v>
      </c>
      <c r="J27" s="11"/>
      <c r="K27" s="11"/>
      <c r="L27" s="6"/>
      <c r="M27" s="3"/>
    </row>
    <row r="28" spans="1:19">
      <c r="A28" s="3"/>
      <c r="B28" s="6"/>
      <c r="C28" s="204" t="s">
        <v>15</v>
      </c>
      <c r="D28" s="204"/>
      <c r="E28" s="14" t="e">
        <f>+INTERCEPT(E7:E18,D7:D18)</f>
        <v>#REF!</v>
      </c>
      <c r="F28" s="14" t="e">
        <f>+INTERCEPT(F7:F18,D7:D18)</f>
        <v>#REF!</v>
      </c>
      <c r="G28" s="14" t="e">
        <f>+INTERCEPT(G7:G18,D7:D18)</f>
        <v>#REF!</v>
      </c>
      <c r="H28" s="14" t="e">
        <f>+INTERCEPT(H7:H18,D7:D18)</f>
        <v>#REF!</v>
      </c>
      <c r="I28" s="14" t="e">
        <f>+INTERCEPT(I7:I18,D7:D18)</f>
        <v>#REF!</v>
      </c>
      <c r="J28" s="11"/>
      <c r="K28" s="11"/>
      <c r="L28" s="6"/>
      <c r="M28" s="3"/>
    </row>
    <row r="29" spans="1:19">
      <c r="A29" s="3"/>
      <c r="B29" s="6"/>
      <c r="C29" s="204" t="s">
        <v>16</v>
      </c>
      <c r="D29" s="204"/>
      <c r="E29" s="13" t="e">
        <f>+RSQ(E7:E18,D7:D18)</f>
        <v>#REF!</v>
      </c>
      <c r="F29" s="14" t="e">
        <f>+RSQ(F7:F18,D7:D18)</f>
        <v>#REF!</v>
      </c>
      <c r="G29" s="13" t="e">
        <f>+RSQ(G7:G18,D7:D18)</f>
        <v>#REF!</v>
      </c>
      <c r="H29" s="13" t="e">
        <f>+RSQ(H7:H18,D7:D18)</f>
        <v>#REF!</v>
      </c>
      <c r="I29" s="13" t="e">
        <f>+RSQ(I7:I18,D7:D18)</f>
        <v>#REF!</v>
      </c>
      <c r="J29" s="42"/>
      <c r="K29" s="42"/>
      <c r="L29" s="6"/>
      <c r="M29" s="3"/>
    </row>
    <row r="30" spans="1:19">
      <c r="A30" s="3"/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3"/>
    </row>
    <row r="31" spans="1:19">
      <c r="A31" s="3"/>
      <c r="B31" s="205" t="s">
        <v>5</v>
      </c>
      <c r="C31" s="205"/>
      <c r="D31" s="205" t="str">
        <f>+D5</f>
        <v xml:space="preserve">Producción </v>
      </c>
      <c r="E31" s="205" t="s">
        <v>7</v>
      </c>
      <c r="F31" s="43" t="s">
        <v>71</v>
      </c>
      <c r="G31" s="43"/>
      <c r="H31" s="43"/>
      <c r="I31" s="43"/>
      <c r="J31" s="202" t="s">
        <v>47</v>
      </c>
      <c r="K31" s="202"/>
      <c r="L31" s="202" t="s">
        <v>72</v>
      </c>
      <c r="M31" s="202"/>
      <c r="N31" s="202" t="s">
        <v>69</v>
      </c>
      <c r="O31" s="202"/>
      <c r="P31" s="202" t="s">
        <v>70</v>
      </c>
      <c r="Q31" s="202"/>
      <c r="R31" s="202" t="s">
        <v>27</v>
      </c>
      <c r="S31" s="202"/>
    </row>
    <row r="32" spans="1:19" ht="48">
      <c r="A32" s="3"/>
      <c r="B32" s="205"/>
      <c r="C32" s="205"/>
      <c r="D32" s="205"/>
      <c r="E32" s="205"/>
      <c r="F32" s="38" t="e">
        <f>+F5</f>
        <v>#REF!</v>
      </c>
      <c r="G32" s="38" t="s">
        <v>69</v>
      </c>
      <c r="H32" s="38" t="s">
        <v>62</v>
      </c>
      <c r="I32" s="38" t="s">
        <v>27</v>
      </c>
      <c r="J32" s="38" t="s">
        <v>17</v>
      </c>
      <c r="K32" s="38" t="s">
        <v>18</v>
      </c>
      <c r="L32" s="38" t="s">
        <v>17</v>
      </c>
      <c r="M32" s="39" t="s">
        <v>72</v>
      </c>
      <c r="N32" s="38" t="s">
        <v>17</v>
      </c>
      <c r="O32" s="38" t="s">
        <v>69</v>
      </c>
      <c r="P32" s="38" t="s">
        <v>17</v>
      </c>
      <c r="Q32" s="38" t="s">
        <v>70</v>
      </c>
      <c r="R32" s="38" t="s">
        <v>27</v>
      </c>
      <c r="S32" s="38" t="s">
        <v>70</v>
      </c>
    </row>
    <row r="33" spans="1:19" ht="16">
      <c r="A33" s="3"/>
      <c r="B33" s="205"/>
      <c r="C33" s="205"/>
      <c r="D33" s="38" t="e">
        <f t="shared" ref="D33:D45" si="4">+D6</f>
        <v>#REF!</v>
      </c>
      <c r="E33" s="38" t="s">
        <v>6</v>
      </c>
      <c r="F33" s="38" t="e">
        <f>+F6</f>
        <v>#REF!</v>
      </c>
      <c r="G33" s="38" t="s">
        <v>25</v>
      </c>
      <c r="H33" s="38" t="s">
        <v>63</v>
      </c>
      <c r="I33" s="38" t="s">
        <v>38</v>
      </c>
      <c r="J33" s="38" t="e">
        <f>+D33</f>
        <v>#REF!</v>
      </c>
      <c r="K33" s="38" t="s">
        <v>6</v>
      </c>
      <c r="L33" s="38" t="e">
        <f>+J33</f>
        <v>#REF!</v>
      </c>
      <c r="M33" s="38" t="e">
        <f>+F33</f>
        <v>#REF!</v>
      </c>
      <c r="N33" s="38" t="e">
        <f>+L33</f>
        <v>#REF!</v>
      </c>
      <c r="O33" s="38" t="s">
        <v>74</v>
      </c>
      <c r="P33" s="38" t="s">
        <v>74</v>
      </c>
      <c r="Q33" s="38" t="s">
        <v>38</v>
      </c>
      <c r="R33" s="38" t="s">
        <v>74</v>
      </c>
      <c r="S33" s="38" t="s">
        <v>38</v>
      </c>
    </row>
    <row r="34" spans="1:19" s="1" customFormat="1">
      <c r="A34" s="3"/>
      <c r="B34" s="44">
        <v>1</v>
      </c>
      <c r="C34" s="45" t="e">
        <f t="shared" ref="C34:C45" si="5">+C7</f>
        <v>#REF!</v>
      </c>
      <c r="D34" s="37" t="e">
        <f t="shared" si="4"/>
        <v>#REF!</v>
      </c>
      <c r="E34" s="37" t="e">
        <f>+D34*$E$27+$E$28</f>
        <v>#REF!</v>
      </c>
      <c r="F34" s="37" t="e">
        <f>+D34*$F$27+$F$28</f>
        <v>#REF!</v>
      </c>
      <c r="G34" s="46" t="e">
        <f>+(D34*$G$27)+$G$28</f>
        <v>#REF!</v>
      </c>
      <c r="H34" s="46" t="e">
        <f>+D34*$H$27+$H$28</f>
        <v>#REF!</v>
      </c>
      <c r="I34" s="37" t="e">
        <f>+D34*$I$27+$I$28</f>
        <v>#REF!</v>
      </c>
      <c r="J34" s="37" t="e">
        <f t="shared" ref="J34:J45" si="6">+IF(K34="","",D34)</f>
        <v>#REF!</v>
      </c>
      <c r="K34" s="37" t="e">
        <f t="shared" ref="K34:K45" si="7">+IF((E7-E34)&lt;0,E7,"")</f>
        <v>#REF!</v>
      </c>
      <c r="L34" s="37" t="e">
        <f t="shared" ref="L34:L45" si="8">+IF(M34="","",D34)</f>
        <v>#REF!</v>
      </c>
      <c r="M34" s="37" t="e">
        <f t="shared" ref="M34:M45" si="9">+IF((F7-F34)&lt;0,F7,"")</f>
        <v>#REF!</v>
      </c>
      <c r="N34" s="37" t="e">
        <f t="shared" ref="N34:N45" si="10">+IF(O34="","",D34)</f>
        <v>#REF!</v>
      </c>
      <c r="O34" s="37" t="e">
        <f>+IF((G7-G34)&lt;0,G7,"")</f>
        <v>#REF!</v>
      </c>
      <c r="P34" s="37" t="e">
        <f>+IF(Q34="","",D34)</f>
        <v>#REF!</v>
      </c>
      <c r="Q34" s="37" t="e">
        <f>+IF((H7-H34)&lt;0,H7,"")</f>
        <v>#REF!</v>
      </c>
      <c r="R34" s="37" t="e">
        <f>+IF(S34="","",D34)</f>
        <v>#REF!</v>
      </c>
      <c r="S34" s="37" t="e">
        <f>+IF((I7-I34)&lt;0,I7,"")</f>
        <v>#REF!</v>
      </c>
    </row>
    <row r="35" spans="1:19">
      <c r="A35" s="3"/>
      <c r="B35" s="44">
        <v>2</v>
      </c>
      <c r="C35" s="45" t="e">
        <f t="shared" si="5"/>
        <v>#REF!</v>
      </c>
      <c r="D35" s="37" t="e">
        <f t="shared" si="4"/>
        <v>#REF!</v>
      </c>
      <c r="E35" s="37" t="e">
        <f t="shared" ref="E35:E45" si="11">+D35*$E$27+$E$28</f>
        <v>#REF!</v>
      </c>
      <c r="F35" s="37" t="e">
        <f t="shared" ref="F35:F45" si="12">+D35*$F$27+$F$28</f>
        <v>#REF!</v>
      </c>
      <c r="G35" s="46" t="e">
        <f t="shared" ref="G35:G45" si="13">+D35*$G$27+$G$28</f>
        <v>#REF!</v>
      </c>
      <c r="H35" s="46" t="e">
        <f t="shared" ref="H35:H45" si="14">+D35*$H$27+$H$28</f>
        <v>#REF!</v>
      </c>
      <c r="I35" s="37" t="e">
        <f t="shared" ref="I35:I45" si="15">+D35*$I$27+$I$28</f>
        <v>#REF!</v>
      </c>
      <c r="J35" s="37" t="e">
        <f t="shared" si="6"/>
        <v>#REF!</v>
      </c>
      <c r="K35" s="37" t="e">
        <f t="shared" si="7"/>
        <v>#REF!</v>
      </c>
      <c r="L35" s="37" t="e">
        <f t="shared" si="8"/>
        <v>#REF!</v>
      </c>
      <c r="M35" s="37" t="e">
        <f t="shared" si="9"/>
        <v>#REF!</v>
      </c>
      <c r="N35" s="37" t="e">
        <f t="shared" si="10"/>
        <v>#REF!</v>
      </c>
      <c r="O35" s="37" t="e">
        <f t="shared" ref="O35:O45" si="16">+IF((G8-G35)&lt;0,G8,"")</f>
        <v>#REF!</v>
      </c>
      <c r="P35" s="37" t="e">
        <f t="shared" ref="P35:P45" si="17">+IF(Q35="","",D35)</f>
        <v>#REF!</v>
      </c>
      <c r="Q35" s="37" t="e">
        <f t="shared" ref="Q35:Q45" si="18">+IF((H8-H35)&lt;0,H8,"")</f>
        <v>#REF!</v>
      </c>
      <c r="R35" s="37" t="e">
        <f t="shared" ref="R35:R45" si="19">+IF(S35="","",D35)</f>
        <v>#REF!</v>
      </c>
      <c r="S35" s="37" t="e">
        <f t="shared" ref="S35:S45" si="20">+IF((I8-I35)&lt;0,I8,"")</f>
        <v>#REF!</v>
      </c>
    </row>
    <row r="36" spans="1:19">
      <c r="A36" s="3"/>
      <c r="B36" s="44">
        <v>3</v>
      </c>
      <c r="C36" s="45" t="e">
        <f t="shared" si="5"/>
        <v>#REF!</v>
      </c>
      <c r="D36" s="37" t="e">
        <f t="shared" si="4"/>
        <v>#REF!</v>
      </c>
      <c r="E36" s="37" t="e">
        <f t="shared" si="11"/>
        <v>#REF!</v>
      </c>
      <c r="F36" s="37" t="e">
        <f t="shared" si="12"/>
        <v>#REF!</v>
      </c>
      <c r="G36" s="46" t="e">
        <f t="shared" si="13"/>
        <v>#REF!</v>
      </c>
      <c r="H36" s="46" t="e">
        <f t="shared" si="14"/>
        <v>#REF!</v>
      </c>
      <c r="I36" s="37" t="e">
        <f t="shared" si="15"/>
        <v>#REF!</v>
      </c>
      <c r="J36" s="37" t="e">
        <f t="shared" si="6"/>
        <v>#REF!</v>
      </c>
      <c r="K36" s="37" t="e">
        <f t="shared" si="7"/>
        <v>#REF!</v>
      </c>
      <c r="L36" s="37" t="e">
        <f t="shared" si="8"/>
        <v>#REF!</v>
      </c>
      <c r="M36" s="37" t="e">
        <f t="shared" si="9"/>
        <v>#REF!</v>
      </c>
      <c r="N36" s="37" t="e">
        <f t="shared" si="10"/>
        <v>#REF!</v>
      </c>
      <c r="O36" s="37" t="e">
        <f t="shared" si="16"/>
        <v>#REF!</v>
      </c>
      <c r="P36" s="37" t="e">
        <f t="shared" si="17"/>
        <v>#REF!</v>
      </c>
      <c r="Q36" s="37" t="e">
        <f t="shared" si="18"/>
        <v>#REF!</v>
      </c>
      <c r="R36" s="37" t="e">
        <f t="shared" si="19"/>
        <v>#REF!</v>
      </c>
      <c r="S36" s="37" t="e">
        <f t="shared" si="20"/>
        <v>#REF!</v>
      </c>
    </row>
    <row r="37" spans="1:19">
      <c r="A37" s="3"/>
      <c r="B37" s="44">
        <v>4</v>
      </c>
      <c r="C37" s="45" t="e">
        <f t="shared" si="5"/>
        <v>#REF!</v>
      </c>
      <c r="D37" s="37" t="e">
        <f t="shared" si="4"/>
        <v>#REF!</v>
      </c>
      <c r="E37" s="37" t="e">
        <f t="shared" si="11"/>
        <v>#REF!</v>
      </c>
      <c r="F37" s="37" t="e">
        <f t="shared" si="12"/>
        <v>#REF!</v>
      </c>
      <c r="G37" s="46" t="e">
        <f t="shared" si="13"/>
        <v>#REF!</v>
      </c>
      <c r="H37" s="46" t="e">
        <f t="shared" si="14"/>
        <v>#REF!</v>
      </c>
      <c r="I37" s="37" t="e">
        <f t="shared" si="15"/>
        <v>#REF!</v>
      </c>
      <c r="J37" s="37" t="e">
        <f t="shared" si="6"/>
        <v>#REF!</v>
      </c>
      <c r="K37" s="37" t="e">
        <f t="shared" si="7"/>
        <v>#REF!</v>
      </c>
      <c r="L37" s="37" t="e">
        <f t="shared" si="8"/>
        <v>#REF!</v>
      </c>
      <c r="M37" s="37" t="e">
        <f t="shared" si="9"/>
        <v>#REF!</v>
      </c>
      <c r="N37" s="37" t="e">
        <f t="shared" si="10"/>
        <v>#REF!</v>
      </c>
      <c r="O37" s="37" t="e">
        <f t="shared" si="16"/>
        <v>#REF!</v>
      </c>
      <c r="P37" s="37" t="e">
        <f t="shared" si="17"/>
        <v>#REF!</v>
      </c>
      <c r="Q37" s="37" t="e">
        <f t="shared" si="18"/>
        <v>#REF!</v>
      </c>
      <c r="R37" s="37" t="e">
        <f t="shared" si="19"/>
        <v>#REF!</v>
      </c>
      <c r="S37" s="37" t="e">
        <f t="shared" si="20"/>
        <v>#REF!</v>
      </c>
    </row>
    <row r="38" spans="1:19">
      <c r="A38" s="3"/>
      <c r="B38" s="44">
        <v>5</v>
      </c>
      <c r="C38" s="45" t="e">
        <f t="shared" si="5"/>
        <v>#REF!</v>
      </c>
      <c r="D38" s="37" t="e">
        <f t="shared" si="4"/>
        <v>#REF!</v>
      </c>
      <c r="E38" s="37" t="e">
        <f t="shared" si="11"/>
        <v>#REF!</v>
      </c>
      <c r="F38" s="37" t="e">
        <f t="shared" si="12"/>
        <v>#REF!</v>
      </c>
      <c r="G38" s="46" t="e">
        <f t="shared" si="13"/>
        <v>#REF!</v>
      </c>
      <c r="H38" s="46" t="e">
        <f t="shared" si="14"/>
        <v>#REF!</v>
      </c>
      <c r="I38" s="37" t="e">
        <f t="shared" si="15"/>
        <v>#REF!</v>
      </c>
      <c r="J38" s="37" t="e">
        <f t="shared" si="6"/>
        <v>#REF!</v>
      </c>
      <c r="K38" s="37" t="e">
        <f t="shared" si="7"/>
        <v>#REF!</v>
      </c>
      <c r="L38" s="37" t="e">
        <f t="shared" si="8"/>
        <v>#REF!</v>
      </c>
      <c r="M38" s="37" t="e">
        <f t="shared" si="9"/>
        <v>#REF!</v>
      </c>
      <c r="N38" s="37" t="e">
        <f t="shared" si="10"/>
        <v>#REF!</v>
      </c>
      <c r="O38" s="37" t="e">
        <f t="shared" si="16"/>
        <v>#REF!</v>
      </c>
      <c r="P38" s="37" t="e">
        <f t="shared" si="17"/>
        <v>#REF!</v>
      </c>
      <c r="Q38" s="37" t="e">
        <f t="shared" si="18"/>
        <v>#REF!</v>
      </c>
      <c r="R38" s="37" t="e">
        <f t="shared" si="19"/>
        <v>#REF!</v>
      </c>
      <c r="S38" s="37" t="e">
        <f t="shared" si="20"/>
        <v>#REF!</v>
      </c>
    </row>
    <row r="39" spans="1:19">
      <c r="A39" s="3"/>
      <c r="B39" s="44">
        <v>6</v>
      </c>
      <c r="C39" s="45" t="e">
        <f t="shared" si="5"/>
        <v>#REF!</v>
      </c>
      <c r="D39" s="37" t="e">
        <f t="shared" si="4"/>
        <v>#REF!</v>
      </c>
      <c r="E39" s="37" t="e">
        <f t="shared" si="11"/>
        <v>#REF!</v>
      </c>
      <c r="F39" s="37" t="e">
        <f t="shared" si="12"/>
        <v>#REF!</v>
      </c>
      <c r="G39" s="46" t="e">
        <f t="shared" si="13"/>
        <v>#REF!</v>
      </c>
      <c r="H39" s="46" t="e">
        <f t="shared" si="14"/>
        <v>#REF!</v>
      </c>
      <c r="I39" s="37" t="e">
        <f t="shared" si="15"/>
        <v>#REF!</v>
      </c>
      <c r="J39" s="37" t="e">
        <f t="shared" si="6"/>
        <v>#REF!</v>
      </c>
      <c r="K39" s="37" t="e">
        <f t="shared" si="7"/>
        <v>#REF!</v>
      </c>
      <c r="L39" s="37" t="e">
        <f t="shared" si="8"/>
        <v>#REF!</v>
      </c>
      <c r="M39" s="37" t="e">
        <f t="shared" si="9"/>
        <v>#REF!</v>
      </c>
      <c r="N39" s="37" t="e">
        <f t="shared" si="10"/>
        <v>#REF!</v>
      </c>
      <c r="O39" s="37" t="e">
        <f t="shared" si="16"/>
        <v>#REF!</v>
      </c>
      <c r="P39" s="37" t="e">
        <f t="shared" si="17"/>
        <v>#REF!</v>
      </c>
      <c r="Q39" s="37" t="e">
        <f t="shared" si="18"/>
        <v>#REF!</v>
      </c>
      <c r="R39" s="37" t="e">
        <f t="shared" si="19"/>
        <v>#REF!</v>
      </c>
      <c r="S39" s="37" t="e">
        <f t="shared" si="20"/>
        <v>#REF!</v>
      </c>
    </row>
    <row r="40" spans="1:19">
      <c r="A40" s="3"/>
      <c r="B40" s="44">
        <v>7</v>
      </c>
      <c r="C40" s="45" t="e">
        <f t="shared" si="5"/>
        <v>#REF!</v>
      </c>
      <c r="D40" s="37" t="e">
        <f t="shared" si="4"/>
        <v>#REF!</v>
      </c>
      <c r="E40" s="37" t="e">
        <f t="shared" si="11"/>
        <v>#REF!</v>
      </c>
      <c r="F40" s="37" t="e">
        <f t="shared" si="12"/>
        <v>#REF!</v>
      </c>
      <c r="G40" s="46" t="e">
        <f t="shared" si="13"/>
        <v>#REF!</v>
      </c>
      <c r="H40" s="46" t="e">
        <f t="shared" si="14"/>
        <v>#REF!</v>
      </c>
      <c r="I40" s="37" t="e">
        <f t="shared" si="15"/>
        <v>#REF!</v>
      </c>
      <c r="J40" s="37" t="e">
        <f t="shared" si="6"/>
        <v>#REF!</v>
      </c>
      <c r="K40" s="37" t="e">
        <f t="shared" si="7"/>
        <v>#REF!</v>
      </c>
      <c r="L40" s="37" t="e">
        <f t="shared" si="8"/>
        <v>#REF!</v>
      </c>
      <c r="M40" s="37" t="e">
        <f t="shared" si="9"/>
        <v>#REF!</v>
      </c>
      <c r="N40" s="37" t="e">
        <f t="shared" si="10"/>
        <v>#REF!</v>
      </c>
      <c r="O40" s="37" t="e">
        <f t="shared" si="16"/>
        <v>#REF!</v>
      </c>
      <c r="P40" s="37" t="e">
        <f t="shared" si="17"/>
        <v>#REF!</v>
      </c>
      <c r="Q40" s="37" t="e">
        <f t="shared" si="18"/>
        <v>#REF!</v>
      </c>
      <c r="R40" s="37" t="e">
        <f t="shared" si="19"/>
        <v>#REF!</v>
      </c>
      <c r="S40" s="37" t="e">
        <f t="shared" si="20"/>
        <v>#REF!</v>
      </c>
    </row>
    <row r="41" spans="1:19">
      <c r="A41" s="3"/>
      <c r="B41" s="44">
        <v>8</v>
      </c>
      <c r="C41" s="45" t="e">
        <f t="shared" si="5"/>
        <v>#REF!</v>
      </c>
      <c r="D41" s="37" t="e">
        <f t="shared" si="4"/>
        <v>#REF!</v>
      </c>
      <c r="E41" s="37" t="e">
        <f t="shared" si="11"/>
        <v>#REF!</v>
      </c>
      <c r="F41" s="37" t="e">
        <f t="shared" si="12"/>
        <v>#REF!</v>
      </c>
      <c r="G41" s="46" t="e">
        <f t="shared" si="13"/>
        <v>#REF!</v>
      </c>
      <c r="H41" s="46" t="e">
        <f t="shared" si="14"/>
        <v>#REF!</v>
      </c>
      <c r="I41" s="37" t="e">
        <f t="shared" si="15"/>
        <v>#REF!</v>
      </c>
      <c r="J41" s="37" t="e">
        <f t="shared" si="6"/>
        <v>#REF!</v>
      </c>
      <c r="K41" s="37" t="e">
        <f t="shared" si="7"/>
        <v>#REF!</v>
      </c>
      <c r="L41" s="37" t="e">
        <f t="shared" si="8"/>
        <v>#REF!</v>
      </c>
      <c r="M41" s="37" t="e">
        <f t="shared" si="9"/>
        <v>#REF!</v>
      </c>
      <c r="N41" s="37" t="e">
        <f t="shared" si="10"/>
        <v>#REF!</v>
      </c>
      <c r="O41" s="37" t="e">
        <f t="shared" si="16"/>
        <v>#REF!</v>
      </c>
      <c r="P41" s="37" t="e">
        <f t="shared" si="17"/>
        <v>#REF!</v>
      </c>
      <c r="Q41" s="37" t="e">
        <f t="shared" si="18"/>
        <v>#REF!</v>
      </c>
      <c r="R41" s="37" t="e">
        <f t="shared" si="19"/>
        <v>#REF!</v>
      </c>
      <c r="S41" s="37" t="e">
        <f t="shared" si="20"/>
        <v>#REF!</v>
      </c>
    </row>
    <row r="42" spans="1:19">
      <c r="A42" s="3"/>
      <c r="B42" s="44">
        <v>9</v>
      </c>
      <c r="C42" s="45" t="e">
        <f t="shared" si="5"/>
        <v>#REF!</v>
      </c>
      <c r="D42" s="37" t="e">
        <f t="shared" si="4"/>
        <v>#REF!</v>
      </c>
      <c r="E42" s="37" t="e">
        <f t="shared" si="11"/>
        <v>#REF!</v>
      </c>
      <c r="F42" s="37" t="e">
        <f t="shared" si="12"/>
        <v>#REF!</v>
      </c>
      <c r="G42" s="46" t="e">
        <f t="shared" si="13"/>
        <v>#REF!</v>
      </c>
      <c r="H42" s="46" t="e">
        <f t="shared" si="14"/>
        <v>#REF!</v>
      </c>
      <c r="I42" s="37" t="e">
        <f t="shared" si="15"/>
        <v>#REF!</v>
      </c>
      <c r="J42" s="37" t="e">
        <f t="shared" si="6"/>
        <v>#REF!</v>
      </c>
      <c r="K42" s="37" t="e">
        <f t="shared" si="7"/>
        <v>#REF!</v>
      </c>
      <c r="L42" s="37" t="e">
        <f t="shared" si="8"/>
        <v>#REF!</v>
      </c>
      <c r="M42" s="37" t="e">
        <f t="shared" si="9"/>
        <v>#REF!</v>
      </c>
      <c r="N42" s="37" t="e">
        <f t="shared" si="10"/>
        <v>#REF!</v>
      </c>
      <c r="O42" s="37" t="e">
        <f t="shared" si="16"/>
        <v>#REF!</v>
      </c>
      <c r="P42" s="37" t="e">
        <f t="shared" si="17"/>
        <v>#REF!</v>
      </c>
      <c r="Q42" s="37" t="e">
        <f t="shared" si="18"/>
        <v>#REF!</v>
      </c>
      <c r="R42" s="37" t="e">
        <f t="shared" si="19"/>
        <v>#REF!</v>
      </c>
      <c r="S42" s="37" t="e">
        <f t="shared" si="20"/>
        <v>#REF!</v>
      </c>
    </row>
    <row r="43" spans="1:19">
      <c r="A43" s="3"/>
      <c r="B43" s="44">
        <v>10</v>
      </c>
      <c r="C43" s="45" t="e">
        <f t="shared" si="5"/>
        <v>#REF!</v>
      </c>
      <c r="D43" s="37" t="e">
        <f t="shared" si="4"/>
        <v>#REF!</v>
      </c>
      <c r="E43" s="37" t="e">
        <f t="shared" si="11"/>
        <v>#REF!</v>
      </c>
      <c r="F43" s="37" t="e">
        <f t="shared" si="12"/>
        <v>#REF!</v>
      </c>
      <c r="G43" s="46" t="e">
        <f t="shared" si="13"/>
        <v>#REF!</v>
      </c>
      <c r="H43" s="46" t="e">
        <f t="shared" si="14"/>
        <v>#REF!</v>
      </c>
      <c r="I43" s="37" t="e">
        <f t="shared" si="15"/>
        <v>#REF!</v>
      </c>
      <c r="J43" s="37" t="e">
        <f t="shared" si="6"/>
        <v>#REF!</v>
      </c>
      <c r="K43" s="37" t="e">
        <f t="shared" si="7"/>
        <v>#REF!</v>
      </c>
      <c r="L43" s="37" t="e">
        <f t="shared" si="8"/>
        <v>#REF!</v>
      </c>
      <c r="M43" s="37" t="e">
        <f t="shared" si="9"/>
        <v>#REF!</v>
      </c>
      <c r="N43" s="37" t="e">
        <f t="shared" si="10"/>
        <v>#REF!</v>
      </c>
      <c r="O43" s="37" t="e">
        <f t="shared" si="16"/>
        <v>#REF!</v>
      </c>
      <c r="P43" s="37" t="e">
        <f t="shared" si="17"/>
        <v>#REF!</v>
      </c>
      <c r="Q43" s="37" t="e">
        <f t="shared" si="18"/>
        <v>#REF!</v>
      </c>
      <c r="R43" s="37" t="e">
        <f t="shared" si="19"/>
        <v>#REF!</v>
      </c>
      <c r="S43" s="37" t="e">
        <f t="shared" si="20"/>
        <v>#REF!</v>
      </c>
    </row>
    <row r="44" spans="1:19">
      <c r="A44" s="3"/>
      <c r="B44" s="44">
        <v>11</v>
      </c>
      <c r="C44" s="45" t="e">
        <f t="shared" si="5"/>
        <v>#REF!</v>
      </c>
      <c r="D44" s="37" t="e">
        <f t="shared" si="4"/>
        <v>#REF!</v>
      </c>
      <c r="E44" s="37" t="e">
        <f t="shared" si="11"/>
        <v>#REF!</v>
      </c>
      <c r="F44" s="37" t="e">
        <f t="shared" si="12"/>
        <v>#REF!</v>
      </c>
      <c r="G44" s="46" t="e">
        <f t="shared" si="13"/>
        <v>#REF!</v>
      </c>
      <c r="H44" s="46" t="e">
        <f t="shared" si="14"/>
        <v>#REF!</v>
      </c>
      <c r="I44" s="37" t="e">
        <f t="shared" si="15"/>
        <v>#REF!</v>
      </c>
      <c r="J44" s="37" t="e">
        <f t="shared" si="6"/>
        <v>#REF!</v>
      </c>
      <c r="K44" s="37" t="e">
        <f t="shared" si="7"/>
        <v>#REF!</v>
      </c>
      <c r="L44" s="37" t="e">
        <f t="shared" si="8"/>
        <v>#REF!</v>
      </c>
      <c r="M44" s="37" t="e">
        <f t="shared" si="9"/>
        <v>#REF!</v>
      </c>
      <c r="N44" s="37" t="e">
        <f t="shared" si="10"/>
        <v>#REF!</v>
      </c>
      <c r="O44" s="37" t="e">
        <f t="shared" si="16"/>
        <v>#REF!</v>
      </c>
      <c r="P44" s="37" t="e">
        <f t="shared" si="17"/>
        <v>#REF!</v>
      </c>
      <c r="Q44" s="37" t="e">
        <f t="shared" si="18"/>
        <v>#REF!</v>
      </c>
      <c r="R44" s="37" t="e">
        <f t="shared" si="19"/>
        <v>#REF!</v>
      </c>
      <c r="S44" s="37" t="e">
        <f t="shared" si="20"/>
        <v>#REF!</v>
      </c>
    </row>
    <row r="45" spans="1:19">
      <c r="A45" s="3"/>
      <c r="B45" s="44">
        <v>12</v>
      </c>
      <c r="C45" s="45" t="e">
        <f t="shared" si="5"/>
        <v>#REF!</v>
      </c>
      <c r="D45" s="37" t="e">
        <f t="shared" si="4"/>
        <v>#REF!</v>
      </c>
      <c r="E45" s="37" t="e">
        <f t="shared" si="11"/>
        <v>#REF!</v>
      </c>
      <c r="F45" s="37" t="e">
        <f t="shared" si="12"/>
        <v>#REF!</v>
      </c>
      <c r="G45" s="46" t="e">
        <f t="shared" si="13"/>
        <v>#REF!</v>
      </c>
      <c r="H45" s="46" t="e">
        <f t="shared" si="14"/>
        <v>#REF!</v>
      </c>
      <c r="I45" s="37" t="e">
        <f t="shared" si="15"/>
        <v>#REF!</v>
      </c>
      <c r="J45" s="37" t="e">
        <f t="shared" si="6"/>
        <v>#REF!</v>
      </c>
      <c r="K45" s="37" t="e">
        <f t="shared" si="7"/>
        <v>#REF!</v>
      </c>
      <c r="L45" s="37" t="e">
        <f t="shared" si="8"/>
        <v>#REF!</v>
      </c>
      <c r="M45" s="37" t="e">
        <f t="shared" si="9"/>
        <v>#REF!</v>
      </c>
      <c r="N45" s="37" t="e">
        <f t="shared" si="10"/>
        <v>#REF!</v>
      </c>
      <c r="O45" s="37" t="e">
        <f t="shared" si="16"/>
        <v>#REF!</v>
      </c>
      <c r="P45" s="37" t="e">
        <f t="shared" si="17"/>
        <v>#REF!</v>
      </c>
      <c r="Q45" s="37" t="e">
        <f t="shared" si="18"/>
        <v>#REF!</v>
      </c>
      <c r="R45" s="37" t="e">
        <f t="shared" si="19"/>
        <v>#REF!</v>
      </c>
      <c r="S45" s="37" t="e">
        <f t="shared" si="20"/>
        <v>#REF!</v>
      </c>
    </row>
    <row r="46" spans="1:19">
      <c r="A46" s="3"/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3"/>
    </row>
    <row r="47" spans="1:19">
      <c r="A47" s="3"/>
      <c r="B47" s="6"/>
      <c r="C47" s="6"/>
      <c r="D47" s="6"/>
      <c r="E47" s="6" t="str">
        <f>+E5</f>
        <v xml:space="preserve">Energia electrica </v>
      </c>
      <c r="F47" s="6" t="e">
        <f t="shared" ref="F47:I47" si="21">+F5</f>
        <v>#REF!</v>
      </c>
      <c r="G47" s="6" t="str">
        <f t="shared" si="21"/>
        <v xml:space="preserve">Biomasa </v>
      </c>
      <c r="H47" s="6" t="e">
        <f>+H5</f>
        <v>#REF!</v>
      </c>
      <c r="I47" s="6" t="e">
        <f t="shared" si="21"/>
        <v>#REF!</v>
      </c>
      <c r="J47" s="6"/>
      <c r="K47" s="6"/>
      <c r="L47" s="6"/>
      <c r="M47" s="3"/>
    </row>
    <row r="48" spans="1:19">
      <c r="A48" s="3"/>
      <c r="B48" s="6"/>
      <c r="C48" s="203" t="s">
        <v>14</v>
      </c>
      <c r="D48" s="203"/>
      <c r="E48" s="15" t="e">
        <f>+SLOPE(K34:K45,J34:J45)</f>
        <v>#REF!</v>
      </c>
      <c r="F48" s="15" t="e">
        <f>+SLOPE(M34:M45,L34:L45)</f>
        <v>#REF!</v>
      </c>
      <c r="G48" s="15" t="e">
        <f>+SLOPE(O34:O45,N34:N45)</f>
        <v>#REF!</v>
      </c>
      <c r="H48" s="15" t="e">
        <f>+SLOPE(Q34:Q45,P34:P45)</f>
        <v>#REF!</v>
      </c>
      <c r="I48" s="15" t="e">
        <f>+SLOPE(S34:S45,R34:R45)</f>
        <v>#REF!</v>
      </c>
      <c r="J48" s="6"/>
      <c r="K48" s="6"/>
      <c r="L48" s="6"/>
      <c r="M48" s="3"/>
    </row>
    <row r="49" spans="1:13">
      <c r="A49" s="3"/>
      <c r="B49" s="6"/>
      <c r="C49" s="203" t="s">
        <v>15</v>
      </c>
      <c r="D49" s="203"/>
      <c r="E49" s="16" t="e">
        <f>+INTERCEPT(K34:K45,J34:J45)</f>
        <v>#REF!</v>
      </c>
      <c r="F49" s="16" t="e">
        <f>+INTERCEPT(M34:M45,L34:L45)</f>
        <v>#REF!</v>
      </c>
      <c r="G49" s="16" t="e">
        <f>+INTERCEPT(O34:O45,N34:N45)</f>
        <v>#REF!</v>
      </c>
      <c r="H49" s="16" t="e">
        <f>+INTERCEPT(Q34:Q45,P34:P45)</f>
        <v>#REF!</v>
      </c>
      <c r="I49" s="16" t="e">
        <f>+INTERCEPT(S34:S45,R34:R45)</f>
        <v>#REF!</v>
      </c>
      <c r="J49" s="6"/>
      <c r="K49" s="6"/>
      <c r="L49" s="6"/>
      <c r="M49" s="3"/>
    </row>
    <row r="50" spans="1:13">
      <c r="A50" s="3"/>
      <c r="B50" s="6"/>
      <c r="C50" s="203" t="s">
        <v>16</v>
      </c>
      <c r="D50" s="203"/>
      <c r="E50" s="15" t="e">
        <f>+RSQ(K34:K45,J34:J45)</f>
        <v>#REF!</v>
      </c>
      <c r="F50" s="15" t="e">
        <f>+RSQ(M34:M45,L34:L45)</f>
        <v>#REF!</v>
      </c>
      <c r="G50" s="15" t="e">
        <f>+RSQ(O34:O45,N34:N45)</f>
        <v>#REF!</v>
      </c>
      <c r="H50" s="15" t="e">
        <f>+RSQ(Q34:Q45,P34:P45)</f>
        <v>#REF!</v>
      </c>
      <c r="I50" s="15" t="e">
        <f>+RSQ(S34:S45,R34:R45)</f>
        <v>#REF!</v>
      </c>
      <c r="J50" s="6"/>
      <c r="K50" s="6"/>
      <c r="L50" s="6"/>
      <c r="M50" s="3"/>
    </row>
    <row r="51" spans="1:13">
      <c r="A51" s="3"/>
      <c r="B51" s="6"/>
      <c r="C51" s="6"/>
      <c r="D51" s="6"/>
      <c r="E51" s="17"/>
      <c r="F51" s="6"/>
      <c r="G51" s="6"/>
      <c r="H51" s="6"/>
      <c r="I51" s="6"/>
      <c r="J51" s="6"/>
      <c r="K51" s="6"/>
      <c r="L51" s="6"/>
      <c r="M51" s="3"/>
    </row>
    <row r="52" spans="1:13">
      <c r="A52" s="3"/>
      <c r="B52" s="6"/>
      <c r="C52" s="6"/>
      <c r="D52" s="6"/>
      <c r="E52" s="17"/>
      <c r="F52" s="6"/>
      <c r="G52" s="6"/>
      <c r="H52" s="6"/>
      <c r="I52" s="6"/>
      <c r="J52" s="6"/>
      <c r="K52" s="6"/>
      <c r="L52" s="6"/>
      <c r="M52" s="3"/>
    </row>
    <row r="53" spans="1:13" ht="15" customHeight="1">
      <c r="B53" s="201" t="s">
        <v>5</v>
      </c>
      <c r="C53" s="201"/>
      <c r="D53" s="201" t="s">
        <v>53</v>
      </c>
      <c r="E53" s="201" t="s">
        <v>54</v>
      </c>
      <c r="F53" s="201" t="s">
        <v>55</v>
      </c>
      <c r="G53" s="205" t="s">
        <v>17</v>
      </c>
      <c r="H53" s="205" t="s">
        <v>58</v>
      </c>
      <c r="I53" s="205" t="s">
        <v>59</v>
      </c>
    </row>
    <row r="54" spans="1:13">
      <c r="B54" s="201"/>
      <c r="C54" s="201"/>
      <c r="D54" s="201"/>
      <c r="E54" s="201"/>
      <c r="F54" s="201"/>
      <c r="G54" s="205"/>
      <c r="H54" s="205"/>
      <c r="I54" s="205"/>
    </row>
    <row r="55" spans="1:13" ht="16">
      <c r="B55" s="201"/>
      <c r="C55" s="201"/>
      <c r="D55" s="21" t="s">
        <v>25</v>
      </c>
      <c r="E55" s="21" t="s">
        <v>26</v>
      </c>
      <c r="F55" s="21" t="s">
        <v>26</v>
      </c>
      <c r="G55" s="38" t="s">
        <v>25</v>
      </c>
      <c r="H55" s="38" t="s">
        <v>6</v>
      </c>
      <c r="I55" s="38" t="s">
        <v>6</v>
      </c>
    </row>
    <row r="56" spans="1:13">
      <c r="B56" s="7">
        <v>1</v>
      </c>
      <c r="C56" s="8">
        <f>+'MATRIZ ENERGÉTICA'!A4</f>
        <v>0</v>
      </c>
      <c r="D56" s="33" t="e">
        <f>+#REF!</f>
        <v>#REF!</v>
      </c>
      <c r="E56" s="37">
        <f>+'MATRIZ ENERGÉTICA'!$D4</f>
        <v>0</v>
      </c>
      <c r="F56" s="24" t="e">
        <f t="shared" ref="F56:F67" si="22">+D56*$E$76+$E$77</f>
        <v>#REF!</v>
      </c>
      <c r="G56" s="37" t="e">
        <f>+IF(H56="","",D56)</f>
        <v>#REF!</v>
      </c>
      <c r="H56" s="37" t="e">
        <f>+IF((E56-F56)&lt;0,E56,"")</f>
        <v>#REF!</v>
      </c>
      <c r="I56" s="24" t="e">
        <f t="shared" ref="I56:I67" si="23">+D56*$I$76+$I$77</f>
        <v>#REF!</v>
      </c>
    </row>
    <row r="57" spans="1:13">
      <c r="B57" s="7">
        <v>2</v>
      </c>
      <c r="C57" s="8">
        <f>+'MATRIZ ENERGÉTICA'!A5</f>
        <v>0</v>
      </c>
      <c r="D57" s="33" t="e">
        <f>+#REF!</f>
        <v>#REF!</v>
      </c>
      <c r="E57" s="37">
        <f>+'MATRIZ ENERGÉTICA'!$D5</f>
        <v>0</v>
      </c>
      <c r="F57" s="24" t="e">
        <f t="shared" si="22"/>
        <v>#REF!</v>
      </c>
      <c r="G57" s="37" t="e">
        <f t="shared" ref="G57:G67" si="24">+IF(H57="","",D57)</f>
        <v>#REF!</v>
      </c>
      <c r="H57" s="37" t="e">
        <f t="shared" ref="H57:H67" si="25">+IF((E57-F57)&lt;0,E57,"")</f>
        <v>#REF!</v>
      </c>
      <c r="I57" s="24" t="e">
        <f t="shared" si="23"/>
        <v>#REF!</v>
      </c>
    </row>
    <row r="58" spans="1:13">
      <c r="B58" s="7">
        <v>3</v>
      </c>
      <c r="C58" s="8">
        <f>+'MATRIZ ENERGÉTICA'!A6</f>
        <v>0</v>
      </c>
      <c r="D58" s="33" t="e">
        <f>+#REF!</f>
        <v>#REF!</v>
      </c>
      <c r="E58" s="37">
        <f>+'MATRIZ ENERGÉTICA'!$D6</f>
        <v>0</v>
      </c>
      <c r="F58" s="24" t="e">
        <f t="shared" si="22"/>
        <v>#REF!</v>
      </c>
      <c r="G58" s="37" t="e">
        <f t="shared" si="24"/>
        <v>#REF!</v>
      </c>
      <c r="H58" s="37" t="e">
        <f t="shared" si="25"/>
        <v>#REF!</v>
      </c>
      <c r="I58" s="24" t="e">
        <f t="shared" si="23"/>
        <v>#REF!</v>
      </c>
    </row>
    <row r="59" spans="1:13">
      <c r="B59" s="7">
        <v>4</v>
      </c>
      <c r="C59" s="8">
        <f>+'MATRIZ ENERGÉTICA'!A7</f>
        <v>0</v>
      </c>
      <c r="D59" s="33" t="e">
        <f>+#REF!</f>
        <v>#REF!</v>
      </c>
      <c r="E59" s="37">
        <f>+'MATRIZ ENERGÉTICA'!$D7</f>
        <v>0</v>
      </c>
      <c r="F59" s="24" t="e">
        <f t="shared" si="22"/>
        <v>#REF!</v>
      </c>
      <c r="G59" s="37" t="e">
        <f t="shared" si="24"/>
        <v>#REF!</v>
      </c>
      <c r="H59" s="37" t="e">
        <f t="shared" si="25"/>
        <v>#REF!</v>
      </c>
      <c r="I59" s="24" t="e">
        <f t="shared" si="23"/>
        <v>#REF!</v>
      </c>
    </row>
    <row r="60" spans="1:13">
      <c r="B60" s="7">
        <v>5</v>
      </c>
      <c r="C60" s="8">
        <f>+'MATRIZ ENERGÉTICA'!A8</f>
        <v>0</v>
      </c>
      <c r="D60" s="33" t="e">
        <f>+#REF!</f>
        <v>#REF!</v>
      </c>
      <c r="E60" s="37">
        <f>+'MATRIZ ENERGÉTICA'!$D8</f>
        <v>0</v>
      </c>
      <c r="F60" s="24" t="e">
        <f t="shared" si="22"/>
        <v>#REF!</v>
      </c>
      <c r="G60" s="37" t="e">
        <f t="shared" si="24"/>
        <v>#REF!</v>
      </c>
      <c r="H60" s="37" t="e">
        <f t="shared" si="25"/>
        <v>#REF!</v>
      </c>
      <c r="I60" s="24" t="e">
        <f t="shared" si="23"/>
        <v>#REF!</v>
      </c>
    </row>
    <row r="61" spans="1:13">
      <c r="B61" s="7">
        <v>6</v>
      </c>
      <c r="C61" s="8">
        <f>+'MATRIZ ENERGÉTICA'!A9</f>
        <v>0</v>
      </c>
      <c r="D61" s="33" t="e">
        <f>+#REF!</f>
        <v>#REF!</v>
      </c>
      <c r="E61" s="37">
        <f>+'MATRIZ ENERGÉTICA'!$D9</f>
        <v>0</v>
      </c>
      <c r="F61" s="24" t="e">
        <f t="shared" si="22"/>
        <v>#REF!</v>
      </c>
      <c r="G61" s="37" t="e">
        <f t="shared" si="24"/>
        <v>#REF!</v>
      </c>
      <c r="H61" s="37" t="e">
        <f t="shared" si="25"/>
        <v>#REF!</v>
      </c>
      <c r="I61" s="24" t="e">
        <f t="shared" si="23"/>
        <v>#REF!</v>
      </c>
    </row>
    <row r="62" spans="1:13">
      <c r="B62" s="7">
        <v>7</v>
      </c>
      <c r="C62" s="8">
        <f>+'MATRIZ ENERGÉTICA'!A10</f>
        <v>0</v>
      </c>
      <c r="D62" s="33" t="e">
        <f>+#REF!</f>
        <v>#REF!</v>
      </c>
      <c r="E62" s="37">
        <f>+'MATRIZ ENERGÉTICA'!$D10</f>
        <v>0</v>
      </c>
      <c r="F62" s="24" t="e">
        <f t="shared" si="22"/>
        <v>#REF!</v>
      </c>
      <c r="G62" s="37" t="e">
        <f t="shared" si="24"/>
        <v>#REF!</v>
      </c>
      <c r="H62" s="37" t="e">
        <f t="shared" si="25"/>
        <v>#REF!</v>
      </c>
      <c r="I62" s="24" t="e">
        <f t="shared" si="23"/>
        <v>#REF!</v>
      </c>
    </row>
    <row r="63" spans="1:13">
      <c r="B63" s="7">
        <v>8</v>
      </c>
      <c r="C63" s="8">
        <f>+'MATRIZ ENERGÉTICA'!A11</f>
        <v>0</v>
      </c>
      <c r="D63" s="33" t="e">
        <f>+#REF!</f>
        <v>#REF!</v>
      </c>
      <c r="E63" s="37">
        <f>+'MATRIZ ENERGÉTICA'!$D11</f>
        <v>0</v>
      </c>
      <c r="F63" s="24" t="e">
        <f t="shared" si="22"/>
        <v>#REF!</v>
      </c>
      <c r="G63" s="37" t="e">
        <f t="shared" si="24"/>
        <v>#REF!</v>
      </c>
      <c r="H63" s="37" t="e">
        <f t="shared" si="25"/>
        <v>#REF!</v>
      </c>
      <c r="I63" s="24" t="e">
        <f t="shared" si="23"/>
        <v>#REF!</v>
      </c>
    </row>
    <row r="64" spans="1:13">
      <c r="B64" s="7">
        <v>9</v>
      </c>
      <c r="C64" s="8">
        <f>+'MATRIZ ENERGÉTICA'!A12</f>
        <v>0</v>
      </c>
      <c r="D64" s="33" t="e">
        <f>+#REF!</f>
        <v>#REF!</v>
      </c>
      <c r="E64" s="37">
        <f>+'MATRIZ ENERGÉTICA'!$D12</f>
        <v>0</v>
      </c>
      <c r="F64" s="24" t="e">
        <f t="shared" si="22"/>
        <v>#REF!</v>
      </c>
      <c r="G64" s="37" t="e">
        <f t="shared" si="24"/>
        <v>#REF!</v>
      </c>
      <c r="H64" s="37" t="e">
        <f t="shared" si="25"/>
        <v>#REF!</v>
      </c>
      <c r="I64" s="24" t="e">
        <f t="shared" si="23"/>
        <v>#REF!</v>
      </c>
    </row>
    <row r="65" spans="2:10">
      <c r="B65" s="7">
        <v>10</v>
      </c>
      <c r="C65" s="8">
        <f>+'MATRIZ ENERGÉTICA'!A13</f>
        <v>0</v>
      </c>
      <c r="D65" s="33" t="e">
        <f>+#REF!</f>
        <v>#REF!</v>
      </c>
      <c r="E65" s="37">
        <f>+'MATRIZ ENERGÉTICA'!$D13</f>
        <v>0</v>
      </c>
      <c r="F65" s="24" t="e">
        <f t="shared" si="22"/>
        <v>#REF!</v>
      </c>
      <c r="G65" s="37" t="e">
        <f t="shared" si="24"/>
        <v>#REF!</v>
      </c>
      <c r="H65" s="37" t="e">
        <f t="shared" si="25"/>
        <v>#REF!</v>
      </c>
      <c r="I65" s="24" t="e">
        <f t="shared" si="23"/>
        <v>#REF!</v>
      </c>
    </row>
    <row r="66" spans="2:10">
      <c r="B66" s="7">
        <v>11</v>
      </c>
      <c r="C66" s="8">
        <f>+'MATRIZ ENERGÉTICA'!A14</f>
        <v>0</v>
      </c>
      <c r="D66" s="33" t="e">
        <f>+#REF!</f>
        <v>#REF!</v>
      </c>
      <c r="E66" s="37">
        <f>+'MATRIZ ENERGÉTICA'!$D14</f>
        <v>0</v>
      </c>
      <c r="F66" s="24" t="e">
        <f t="shared" si="22"/>
        <v>#REF!</v>
      </c>
      <c r="G66" s="37" t="e">
        <f t="shared" si="24"/>
        <v>#REF!</v>
      </c>
      <c r="H66" s="37" t="e">
        <f t="shared" si="25"/>
        <v>#REF!</v>
      </c>
      <c r="I66" s="24" t="e">
        <f t="shared" si="23"/>
        <v>#REF!</v>
      </c>
    </row>
    <row r="67" spans="2:10">
      <c r="B67" s="7">
        <v>12</v>
      </c>
      <c r="C67" s="8">
        <f>+'MATRIZ ENERGÉTICA'!A15</f>
        <v>0</v>
      </c>
      <c r="D67" s="33" t="e">
        <f>+#REF!</f>
        <v>#REF!</v>
      </c>
      <c r="E67" s="37">
        <f>+'MATRIZ ENERGÉTICA'!$D15</f>
        <v>0</v>
      </c>
      <c r="F67" s="24" t="e">
        <f t="shared" si="22"/>
        <v>#REF!</v>
      </c>
      <c r="G67" s="37" t="e">
        <f t="shared" si="24"/>
        <v>#REF!</v>
      </c>
      <c r="H67" s="37" t="e">
        <f t="shared" si="25"/>
        <v>#REF!</v>
      </c>
      <c r="I67" s="24" t="e">
        <f t="shared" si="23"/>
        <v>#REF!</v>
      </c>
    </row>
    <row r="69" spans="2:10">
      <c r="C69" s="9" t="s">
        <v>11</v>
      </c>
      <c r="D69" s="10" t="e">
        <f>IF(SUM(D56:D67)=0,0,MAX(D56:D67))</f>
        <v>#REF!</v>
      </c>
      <c r="E69" s="34">
        <f>IF(SUM(E56:E67)=0,0,MAX(E56:E67))</f>
        <v>0</v>
      </c>
      <c r="F69" s="35"/>
      <c r="G69" s="35"/>
    </row>
    <row r="70" spans="2:10">
      <c r="C70" s="9" t="s">
        <v>12</v>
      </c>
      <c r="D70" s="10" t="e">
        <f>IF(SUM(D56:D67)=0,0,MIN(D56:D67))</f>
        <v>#REF!</v>
      </c>
      <c r="E70" s="34">
        <f>IF(SUM(E56:E67)=0,0,MIN(E56:E67))</f>
        <v>0</v>
      </c>
      <c r="F70" s="35"/>
      <c r="G70" s="35"/>
    </row>
    <row r="71" spans="2:10">
      <c r="C71" s="9" t="s">
        <v>9</v>
      </c>
      <c r="D71" s="10" t="e">
        <f>IF(SUM(D56:D67)=0,0,AVERAGE(D56:D67))</f>
        <v>#REF!</v>
      </c>
      <c r="E71" s="34">
        <f>IF(SUM(E56:E67)=0,0,AVERAGE(E56:E67))</f>
        <v>0</v>
      </c>
      <c r="F71" s="35"/>
      <c r="G71" s="35"/>
    </row>
    <row r="72" spans="2:10">
      <c r="C72" s="9" t="s">
        <v>10</v>
      </c>
      <c r="D72" s="10" t="e">
        <f>IF(SUM(D56:D67)=0,0,STDEV(D56:D67))</f>
        <v>#REF!</v>
      </c>
      <c r="E72" s="34">
        <f>IF(SUM(E56:E67)=0,0,STDEV(E56:E67))</f>
        <v>0</v>
      </c>
      <c r="F72" s="35"/>
      <c r="G72" s="35"/>
    </row>
    <row r="73" spans="2:10">
      <c r="C73" s="6"/>
      <c r="D73" s="6"/>
      <c r="E73" s="6"/>
      <c r="F73" s="6"/>
      <c r="G73" s="6"/>
    </row>
    <row r="74" spans="2:10">
      <c r="C74" s="12" t="s">
        <v>13</v>
      </c>
      <c r="D74" s="6"/>
      <c r="E74" s="6"/>
      <c r="F74" s="6"/>
      <c r="G74" s="12" t="s">
        <v>56</v>
      </c>
    </row>
    <row r="75" spans="2:10">
      <c r="C75" s="6"/>
      <c r="D75" s="6"/>
      <c r="E75" s="6"/>
      <c r="F75" s="6"/>
    </row>
    <row r="76" spans="2:10">
      <c r="C76" s="204" t="s">
        <v>14</v>
      </c>
      <c r="D76" s="204"/>
      <c r="E76" s="13" t="e">
        <f>+LINEST(E56:E67,D56:D67)</f>
        <v>#VALUE!</v>
      </c>
      <c r="F76" s="11"/>
      <c r="G76" s="20" t="s">
        <v>14</v>
      </c>
      <c r="H76" s="20"/>
      <c r="I76" s="15" t="e">
        <f>+SLOPE(H56:H67,G56:G67)</f>
        <v>#REF!</v>
      </c>
      <c r="J76" s="15"/>
    </row>
    <row r="77" spans="2:10">
      <c r="C77" s="204" t="s">
        <v>15</v>
      </c>
      <c r="D77" s="204"/>
      <c r="E77" s="14" t="e">
        <f>+INTERCEPT(E56:E67,D56:D67)</f>
        <v>#REF!</v>
      </c>
      <c r="F77" s="11"/>
      <c r="G77" s="204" t="s">
        <v>15</v>
      </c>
      <c r="H77" s="204"/>
      <c r="I77" s="16" t="e">
        <f>+INTERCEPT(H56:H67,G56:G67)</f>
        <v>#REF!</v>
      </c>
      <c r="J77" s="16"/>
    </row>
    <row r="78" spans="2:10">
      <c r="C78" s="204" t="s">
        <v>16</v>
      </c>
      <c r="D78" s="204"/>
      <c r="E78" s="13" t="e">
        <f>+RSQ(E56:E67,D56:D67)</f>
        <v>#REF!</v>
      </c>
      <c r="F78" s="11"/>
      <c r="G78" s="204" t="s">
        <v>16</v>
      </c>
      <c r="H78" s="204"/>
      <c r="I78" s="15" t="e">
        <f>+RSQ(H56:H67,G56:G67)</f>
        <v>#REF!</v>
      </c>
      <c r="J78" s="15"/>
    </row>
    <row r="80" spans="2:10" ht="21">
      <c r="C80" s="36" t="s">
        <v>57</v>
      </c>
    </row>
    <row r="81" spans="2:5">
      <c r="B81" s="206" t="s">
        <v>60</v>
      </c>
      <c r="C81" s="206"/>
      <c r="D81" s="206"/>
      <c r="E81" s="206"/>
    </row>
    <row r="82" spans="2:5">
      <c r="B82" s="201" t="s">
        <v>5</v>
      </c>
      <c r="C82" s="201"/>
      <c r="D82" s="201" t="s">
        <v>53</v>
      </c>
      <c r="E82" s="201" t="s">
        <v>54</v>
      </c>
    </row>
    <row r="83" spans="2:5">
      <c r="B83" s="201"/>
      <c r="C83" s="201"/>
      <c r="D83" s="201"/>
      <c r="E83" s="201"/>
    </row>
    <row r="84" spans="2:5" ht="16">
      <c r="B84" s="201"/>
      <c r="C84" s="201"/>
      <c r="D84" s="21" t="s">
        <v>25</v>
      </c>
      <c r="E84" s="21" t="s">
        <v>26</v>
      </c>
    </row>
    <row r="85" spans="2:5">
      <c r="B85" s="7">
        <v>1</v>
      </c>
      <c r="C85" s="8">
        <f t="shared" ref="C85:C96" si="26">+C56</f>
        <v>0</v>
      </c>
      <c r="D85" s="33"/>
      <c r="E85" s="37"/>
    </row>
    <row r="86" spans="2:5">
      <c r="B86" s="7">
        <v>2</v>
      </c>
      <c r="C86" s="8">
        <f t="shared" si="26"/>
        <v>0</v>
      </c>
      <c r="D86" s="33" t="e">
        <f t="shared" ref="D86:D96" si="27">+D8</f>
        <v>#REF!</v>
      </c>
      <c r="E86" s="37">
        <f>+'MATRIZ ENERGÉTICA'!D5</f>
        <v>0</v>
      </c>
    </row>
    <row r="87" spans="2:5">
      <c r="B87" s="7">
        <v>3</v>
      </c>
      <c r="C87" s="8">
        <f t="shared" si="26"/>
        <v>0</v>
      </c>
      <c r="D87" s="33" t="e">
        <f t="shared" si="27"/>
        <v>#REF!</v>
      </c>
      <c r="E87" s="37">
        <f>+'MATRIZ ENERGÉTICA'!D6</f>
        <v>0</v>
      </c>
    </row>
    <row r="88" spans="2:5">
      <c r="B88" s="7">
        <v>4</v>
      </c>
      <c r="C88" s="8">
        <f t="shared" si="26"/>
        <v>0</v>
      </c>
      <c r="D88" s="33" t="e">
        <f t="shared" si="27"/>
        <v>#REF!</v>
      </c>
      <c r="E88" s="37">
        <f>+'MATRIZ ENERGÉTICA'!D7</f>
        <v>0</v>
      </c>
    </row>
    <row r="89" spans="2:5">
      <c r="B89" s="7">
        <v>5</v>
      </c>
      <c r="C89" s="8">
        <f t="shared" si="26"/>
        <v>0</v>
      </c>
      <c r="D89" s="33" t="e">
        <f t="shared" si="27"/>
        <v>#REF!</v>
      </c>
      <c r="E89" s="37">
        <f>+'MATRIZ ENERGÉTICA'!D8</f>
        <v>0</v>
      </c>
    </row>
    <row r="90" spans="2:5">
      <c r="B90" s="7">
        <v>6</v>
      </c>
      <c r="C90" s="8">
        <f t="shared" si="26"/>
        <v>0</v>
      </c>
      <c r="D90" s="33" t="e">
        <f t="shared" si="27"/>
        <v>#REF!</v>
      </c>
      <c r="E90" s="37">
        <f>+'MATRIZ ENERGÉTICA'!D9</f>
        <v>0</v>
      </c>
    </row>
    <row r="91" spans="2:5">
      <c r="B91" s="7">
        <v>7</v>
      </c>
      <c r="C91" s="8">
        <f t="shared" si="26"/>
        <v>0</v>
      </c>
      <c r="D91" s="33" t="e">
        <f t="shared" si="27"/>
        <v>#REF!</v>
      </c>
      <c r="E91" s="37">
        <f>+'MATRIZ ENERGÉTICA'!D10</f>
        <v>0</v>
      </c>
    </row>
    <row r="92" spans="2:5">
      <c r="B92" s="7">
        <v>8</v>
      </c>
      <c r="C92" s="8">
        <f t="shared" si="26"/>
        <v>0</v>
      </c>
      <c r="D92" s="33" t="e">
        <f t="shared" si="27"/>
        <v>#REF!</v>
      </c>
      <c r="E92" s="37">
        <f>+'MATRIZ ENERGÉTICA'!D11</f>
        <v>0</v>
      </c>
    </row>
    <row r="93" spans="2:5">
      <c r="B93" s="7">
        <v>9</v>
      </c>
      <c r="C93" s="8">
        <f t="shared" si="26"/>
        <v>0</v>
      </c>
      <c r="D93" s="33" t="e">
        <f t="shared" si="27"/>
        <v>#REF!</v>
      </c>
      <c r="E93" s="37">
        <f>+'MATRIZ ENERGÉTICA'!D12</f>
        <v>0</v>
      </c>
    </row>
    <row r="94" spans="2:5">
      <c r="B94" s="7">
        <v>10</v>
      </c>
      <c r="C94" s="8">
        <f t="shared" si="26"/>
        <v>0</v>
      </c>
      <c r="D94" s="33" t="e">
        <f t="shared" si="27"/>
        <v>#REF!</v>
      </c>
      <c r="E94" s="37">
        <f>+'MATRIZ ENERGÉTICA'!D13</f>
        <v>0</v>
      </c>
    </row>
    <row r="95" spans="2:5">
      <c r="B95" s="7">
        <v>11</v>
      </c>
      <c r="C95" s="8">
        <f t="shared" si="26"/>
        <v>0</v>
      </c>
      <c r="D95" s="33"/>
      <c r="E95" s="37"/>
    </row>
    <row r="96" spans="2:5">
      <c r="B96" s="7">
        <v>12</v>
      </c>
      <c r="C96" s="8">
        <f t="shared" si="26"/>
        <v>0</v>
      </c>
      <c r="D96" s="33" t="e">
        <f t="shared" si="27"/>
        <v>#REF!</v>
      </c>
      <c r="E96" s="37">
        <f>+'MATRIZ ENERGÉTICA'!D15</f>
        <v>0</v>
      </c>
    </row>
    <row r="98" spans="3:5">
      <c r="C98" s="9" t="s">
        <v>11</v>
      </c>
      <c r="D98" s="10" t="e">
        <f>IF(SUM(D85:D96)=0,0,MAX(D85:D96))</f>
        <v>#REF!</v>
      </c>
      <c r="E98" s="10">
        <f>IF(SUM(E85:E96)=0,0,MAX(E85:E96))</f>
        <v>0</v>
      </c>
    </row>
    <row r="99" spans="3:5">
      <c r="C99" s="9" t="s">
        <v>12</v>
      </c>
      <c r="D99" s="10" t="e">
        <f>IF(SUM(D85:D96)=0,0,MIN(D85:D96))</f>
        <v>#REF!</v>
      </c>
      <c r="E99" s="10">
        <f>IF(SUM(E85:E96)=0,0,MIN(E85:E96))</f>
        <v>0</v>
      </c>
    </row>
    <row r="100" spans="3:5">
      <c r="C100" s="9" t="s">
        <v>9</v>
      </c>
      <c r="D100" s="10" t="e">
        <f>IF(SUM(D85:D96)=0,0,AVERAGE(D85:D96))</f>
        <v>#REF!</v>
      </c>
      <c r="E100" s="10">
        <f>IF(SUM(E85:E96)=0,0,AVERAGE(E85:E96))</f>
        <v>0</v>
      </c>
    </row>
    <row r="101" spans="3:5">
      <c r="C101" s="9" t="s">
        <v>10</v>
      </c>
      <c r="D101" s="10" t="e">
        <f>IF(SUM(D85:D96)=0,0,STDEV(D85:D96))</f>
        <v>#REF!</v>
      </c>
      <c r="E101" s="10">
        <f>IF(SUM(E85:E96)=0,0,STDEV(E85:E96))</f>
        <v>0</v>
      </c>
    </row>
  </sheetData>
  <mergeCells count="31">
    <mergeCell ref="N31:O31"/>
    <mergeCell ref="J31:K31"/>
    <mergeCell ref="P31:Q31"/>
    <mergeCell ref="R31:S31"/>
    <mergeCell ref="B82:C84"/>
    <mergeCell ref="D82:D83"/>
    <mergeCell ref="E82:E83"/>
    <mergeCell ref="B81:E81"/>
    <mergeCell ref="I53:I54"/>
    <mergeCell ref="C76:D76"/>
    <mergeCell ref="C77:D77"/>
    <mergeCell ref="G77:H77"/>
    <mergeCell ref="C78:D78"/>
    <mergeCell ref="G78:H78"/>
    <mergeCell ref="B53:C55"/>
    <mergeCell ref="D53:D54"/>
    <mergeCell ref="E53:E54"/>
    <mergeCell ref="F53:F54"/>
    <mergeCell ref="G53:G54"/>
    <mergeCell ref="H53:H54"/>
    <mergeCell ref="C48:D48"/>
    <mergeCell ref="C49:D49"/>
    <mergeCell ref="B4:C6"/>
    <mergeCell ref="L31:M31"/>
    <mergeCell ref="C50:D50"/>
    <mergeCell ref="C27:D27"/>
    <mergeCell ref="C28:D28"/>
    <mergeCell ref="C29:D29"/>
    <mergeCell ref="B31:C33"/>
    <mergeCell ref="D31:D32"/>
    <mergeCell ref="E31:E32"/>
  </mergeCells>
  <hyperlinks>
    <hyperlink ref="I1" location="Inicio!A1" display="Inicio" xr:uid="{00000000-0004-0000-0600-000000000000}"/>
  </hyperlinks>
  <pageMargins left="0.7" right="0.7" top="0.75" bottom="0.75" header="0.3" footer="0.3"/>
  <pageSetup orientation="portrait" horizontalDpi="1200" verticalDpi="120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Hoja10"/>
  <dimension ref="A1:M1555"/>
  <sheetViews>
    <sheetView zoomScale="80" zoomScaleNormal="80" workbookViewId="0">
      <selection activeCell="M14" sqref="M14"/>
    </sheetView>
  </sheetViews>
  <sheetFormatPr baseColWidth="10" defaultColWidth="27.5" defaultRowHeight="11.25" customHeight="1"/>
  <cols>
    <col min="1" max="1" width="21.5" style="90" customWidth="1"/>
    <col min="2" max="2" width="20.33203125" style="90" customWidth="1"/>
    <col min="3" max="3" width="14.83203125" style="90" customWidth="1"/>
    <col min="4" max="4" width="11.5" style="90" customWidth="1"/>
    <col min="5" max="5" width="11.33203125" style="90" customWidth="1"/>
    <col min="6" max="6" width="10.33203125" style="90" customWidth="1"/>
    <col min="7" max="7" width="17.33203125" style="90" customWidth="1"/>
    <col min="8" max="8" width="23" style="90" customWidth="1"/>
    <col min="9" max="9" width="18.5" style="90" customWidth="1"/>
    <col min="10" max="10" width="5.83203125" style="99" customWidth="1"/>
    <col min="11" max="11" width="12" style="90" customWidth="1"/>
    <col min="12" max="12" width="20" style="90" customWidth="1"/>
    <col min="13" max="13" width="19.33203125" style="90" customWidth="1"/>
    <col min="14" max="16384" width="27.5" style="90"/>
  </cols>
  <sheetData>
    <row r="1" spans="1:13" ht="33" customHeight="1">
      <c r="A1" s="100" t="s">
        <v>4</v>
      </c>
      <c r="B1" s="100" t="s">
        <v>0</v>
      </c>
      <c r="C1" s="100" t="s">
        <v>19</v>
      </c>
      <c r="D1" s="100" t="s">
        <v>1</v>
      </c>
      <c r="E1" s="100" t="s">
        <v>99</v>
      </c>
      <c r="F1" s="100" t="s">
        <v>20</v>
      </c>
      <c r="G1" s="100" t="s">
        <v>21</v>
      </c>
      <c r="H1" s="100" t="s">
        <v>2</v>
      </c>
      <c r="I1" s="100" t="s">
        <v>3</v>
      </c>
      <c r="J1" s="90"/>
      <c r="K1" s="207" t="s">
        <v>100</v>
      </c>
      <c r="L1" s="208"/>
      <c r="M1" s="143"/>
    </row>
    <row r="2" spans="1:13" ht="18" customHeight="1">
      <c r="A2" s="145"/>
      <c r="B2" s="146"/>
      <c r="C2" s="147"/>
      <c r="D2" s="148"/>
      <c r="E2" s="148"/>
      <c r="F2" s="148"/>
      <c r="G2" s="148"/>
      <c r="H2" s="148"/>
      <c r="I2" s="96">
        <f>G2*H2</f>
        <v>0</v>
      </c>
      <c r="J2" s="90"/>
      <c r="K2" s="185" t="s">
        <v>101</v>
      </c>
      <c r="L2" s="186"/>
      <c r="M2" s="143"/>
    </row>
    <row r="3" spans="1:13" ht="16.5" customHeight="1">
      <c r="A3" s="145"/>
      <c r="B3" s="146"/>
      <c r="C3" s="147"/>
      <c r="D3" s="148"/>
      <c r="E3" s="148"/>
      <c r="F3" s="148"/>
      <c r="G3" s="148"/>
      <c r="H3" s="148"/>
      <c r="I3" s="96">
        <f t="shared" ref="I3:I18" si="0">G3*H3</f>
        <v>0</v>
      </c>
      <c r="J3" s="90"/>
      <c r="K3" s="207" t="s">
        <v>102</v>
      </c>
      <c r="L3" s="208"/>
      <c r="M3" s="97" t="e">
        <f>((SUM(I2:I1000)*$M$1)-$M$2)/(SUM(I2:I1000)*$M$1)</f>
        <v>#DIV/0!</v>
      </c>
    </row>
    <row r="4" spans="1:13" s="98" customFormat="1" ht="15" customHeight="1">
      <c r="A4" s="145"/>
      <c r="B4" s="146"/>
      <c r="C4" s="147"/>
      <c r="D4" s="148"/>
      <c r="E4" s="148"/>
      <c r="F4" s="148"/>
      <c r="G4" s="148"/>
      <c r="H4" s="148"/>
      <c r="I4" s="96">
        <f t="shared" si="0"/>
        <v>0</v>
      </c>
      <c r="J4" s="90"/>
      <c r="K4" s="210" t="s">
        <v>103</v>
      </c>
      <c r="L4" s="209" t="s">
        <v>104</v>
      </c>
      <c r="M4" s="209"/>
    </row>
    <row r="5" spans="1:13" ht="16.5" customHeight="1">
      <c r="A5" s="145"/>
      <c r="B5" s="146"/>
      <c r="C5" s="147"/>
      <c r="D5" s="148"/>
      <c r="E5" s="148"/>
      <c r="F5" s="148"/>
      <c r="G5" s="148"/>
      <c r="H5" s="148"/>
      <c r="I5" s="96">
        <f t="shared" si="0"/>
        <v>0</v>
      </c>
      <c r="J5" s="90"/>
      <c r="K5" s="210"/>
      <c r="L5" s="209"/>
      <c r="M5" s="209"/>
    </row>
    <row r="6" spans="1:13" ht="15">
      <c r="A6" s="145"/>
      <c r="B6" s="146"/>
      <c r="C6" s="147"/>
      <c r="D6" s="148"/>
      <c r="E6" s="148"/>
      <c r="F6" s="148"/>
      <c r="G6" s="148"/>
      <c r="H6" s="148"/>
      <c r="I6" s="96">
        <f t="shared" si="0"/>
        <v>0</v>
      </c>
      <c r="J6" s="90"/>
    </row>
    <row r="7" spans="1:13" ht="15">
      <c r="A7" s="145"/>
      <c r="B7" s="146"/>
      <c r="C7" s="147"/>
      <c r="D7" s="148"/>
      <c r="E7" s="148"/>
      <c r="F7" s="148"/>
      <c r="G7" s="148"/>
      <c r="H7" s="148"/>
      <c r="I7" s="96">
        <f t="shared" si="0"/>
        <v>0</v>
      </c>
      <c r="J7" s="90"/>
    </row>
    <row r="8" spans="1:13" ht="15">
      <c r="A8" s="145"/>
      <c r="B8" s="146"/>
      <c r="C8" s="147"/>
      <c r="D8" s="148"/>
      <c r="E8" s="148"/>
      <c r="F8" s="148"/>
      <c r="G8" s="148"/>
      <c r="H8" s="148"/>
      <c r="I8" s="96">
        <f t="shared" si="0"/>
        <v>0</v>
      </c>
      <c r="J8" s="90"/>
    </row>
    <row r="9" spans="1:13" ht="15">
      <c r="A9" s="145"/>
      <c r="B9" s="146"/>
      <c r="C9" s="147"/>
      <c r="D9" s="148"/>
      <c r="E9" s="148"/>
      <c r="F9" s="148"/>
      <c r="G9" s="148"/>
      <c r="H9" s="148"/>
      <c r="I9" s="96">
        <f t="shared" si="0"/>
        <v>0</v>
      </c>
      <c r="J9" s="90"/>
    </row>
    <row r="10" spans="1:13" ht="15">
      <c r="A10" s="145"/>
      <c r="B10" s="146"/>
      <c r="C10" s="147"/>
      <c r="D10" s="148"/>
      <c r="E10" s="148"/>
      <c r="F10" s="148"/>
      <c r="G10" s="148"/>
      <c r="H10" s="148"/>
      <c r="I10" s="96">
        <f t="shared" si="0"/>
        <v>0</v>
      </c>
      <c r="J10" s="90"/>
    </row>
    <row r="11" spans="1:13" ht="15">
      <c r="A11" s="145"/>
      <c r="B11" s="146"/>
      <c r="C11" s="147"/>
      <c r="D11" s="148"/>
      <c r="E11" s="148"/>
      <c r="F11" s="148"/>
      <c r="G11" s="148"/>
      <c r="H11" s="148"/>
      <c r="I11" s="96">
        <f t="shared" si="0"/>
        <v>0</v>
      </c>
      <c r="J11" s="90"/>
    </row>
    <row r="12" spans="1:13" ht="15">
      <c r="A12" s="145"/>
      <c r="B12" s="146"/>
      <c r="C12" s="147"/>
      <c r="D12" s="148"/>
      <c r="E12" s="148"/>
      <c r="F12" s="148"/>
      <c r="G12" s="148"/>
      <c r="H12" s="148"/>
      <c r="I12" s="96">
        <f t="shared" si="0"/>
        <v>0</v>
      </c>
      <c r="J12" s="90"/>
    </row>
    <row r="13" spans="1:13" ht="15">
      <c r="A13" s="145"/>
      <c r="B13" s="146"/>
      <c r="C13" s="147"/>
      <c r="D13" s="148"/>
      <c r="E13" s="148"/>
      <c r="F13" s="148"/>
      <c r="G13" s="148"/>
      <c r="H13" s="148"/>
      <c r="I13" s="96">
        <f t="shared" si="0"/>
        <v>0</v>
      </c>
      <c r="J13" s="90"/>
    </row>
    <row r="14" spans="1:13" ht="15">
      <c r="A14" s="145"/>
      <c r="B14" s="146"/>
      <c r="C14" s="147"/>
      <c r="D14" s="148"/>
      <c r="E14" s="148"/>
      <c r="F14" s="148"/>
      <c r="G14" s="148"/>
      <c r="H14" s="148"/>
      <c r="I14" s="96">
        <f t="shared" si="0"/>
        <v>0</v>
      </c>
      <c r="J14" s="90"/>
    </row>
    <row r="15" spans="1:13" ht="15">
      <c r="A15" s="145"/>
      <c r="B15" s="146"/>
      <c r="C15" s="147"/>
      <c r="D15" s="148"/>
      <c r="E15" s="148"/>
      <c r="F15" s="148"/>
      <c r="G15" s="148"/>
      <c r="H15" s="148"/>
      <c r="I15" s="96">
        <f t="shared" si="0"/>
        <v>0</v>
      </c>
      <c r="J15" s="90"/>
    </row>
    <row r="16" spans="1:13" ht="15">
      <c r="A16" s="145"/>
      <c r="B16" s="146"/>
      <c r="C16" s="147"/>
      <c r="D16" s="148"/>
      <c r="E16" s="148"/>
      <c r="F16" s="148"/>
      <c r="G16" s="148"/>
      <c r="H16" s="148"/>
      <c r="I16" s="96">
        <f t="shared" si="0"/>
        <v>0</v>
      </c>
      <c r="J16" s="90"/>
    </row>
    <row r="17" spans="1:10" ht="15">
      <c r="A17" s="145"/>
      <c r="B17" s="146"/>
      <c r="C17" s="147"/>
      <c r="D17" s="148"/>
      <c r="E17" s="148"/>
      <c r="F17" s="148"/>
      <c r="G17" s="148"/>
      <c r="H17" s="148"/>
      <c r="I17" s="96">
        <f t="shared" si="0"/>
        <v>0</v>
      </c>
      <c r="J17" s="90"/>
    </row>
    <row r="18" spans="1:10" ht="15">
      <c r="A18" s="145"/>
      <c r="B18" s="146"/>
      <c r="C18" s="147"/>
      <c r="D18" s="148"/>
      <c r="E18" s="148"/>
      <c r="F18" s="148"/>
      <c r="G18" s="148"/>
      <c r="H18" s="148"/>
      <c r="I18" s="96">
        <f t="shared" si="0"/>
        <v>0</v>
      </c>
      <c r="J18" s="90"/>
    </row>
    <row r="19" spans="1:10" ht="15">
      <c r="J19" s="90"/>
    </row>
    <row r="20" spans="1:10" ht="15">
      <c r="J20" s="90"/>
    </row>
    <row r="21" spans="1:10" ht="15">
      <c r="J21" s="90"/>
    </row>
    <row r="22" spans="1:10" ht="15">
      <c r="J22" s="90"/>
    </row>
    <row r="23" spans="1:10" ht="15">
      <c r="J23" s="90"/>
    </row>
    <row r="24" spans="1:10" ht="15">
      <c r="J24" s="90"/>
    </row>
    <row r="25" spans="1:10" ht="15">
      <c r="J25" s="90"/>
    </row>
    <row r="26" spans="1:10" ht="15">
      <c r="J26" s="90"/>
    </row>
    <row r="27" spans="1:10" ht="15">
      <c r="J27" s="90"/>
    </row>
    <row r="28" spans="1:10" ht="15">
      <c r="J28" s="90"/>
    </row>
    <row r="29" spans="1:10" ht="15">
      <c r="J29" s="90"/>
    </row>
    <row r="30" spans="1:10" ht="15">
      <c r="J30" s="90"/>
    </row>
    <row r="31" spans="1:10" ht="15">
      <c r="J31" s="90"/>
    </row>
    <row r="32" spans="1:10" ht="15">
      <c r="J32" s="90"/>
    </row>
    <row r="33" spans="10:10" ht="15">
      <c r="J33" s="90"/>
    </row>
    <row r="34" spans="10:10" ht="15">
      <c r="J34" s="90"/>
    </row>
    <row r="35" spans="10:10" ht="15">
      <c r="J35" s="90"/>
    </row>
    <row r="36" spans="10:10" ht="15">
      <c r="J36" s="90"/>
    </row>
    <row r="37" spans="10:10" ht="15">
      <c r="J37" s="90"/>
    </row>
    <row r="38" spans="10:10" ht="15">
      <c r="J38" s="90"/>
    </row>
    <row r="39" spans="10:10" ht="15">
      <c r="J39" s="90"/>
    </row>
    <row r="40" spans="10:10" ht="15">
      <c r="J40" s="90"/>
    </row>
    <row r="41" spans="10:10" ht="15">
      <c r="J41" s="90"/>
    </row>
    <row r="42" spans="10:10" ht="15">
      <c r="J42" s="90"/>
    </row>
    <row r="43" spans="10:10" ht="15">
      <c r="J43" s="90"/>
    </row>
    <row r="44" spans="10:10" ht="15">
      <c r="J44" s="90"/>
    </row>
    <row r="45" spans="10:10" ht="15">
      <c r="J45" s="90"/>
    </row>
    <row r="46" spans="10:10" ht="15">
      <c r="J46" s="90"/>
    </row>
    <row r="47" spans="10:10" ht="15">
      <c r="J47" s="90"/>
    </row>
    <row r="48" spans="10:10" ht="15">
      <c r="J48" s="90"/>
    </row>
    <row r="49" spans="10:10" ht="15">
      <c r="J49" s="90"/>
    </row>
    <row r="50" spans="10:10" ht="15">
      <c r="J50" s="90"/>
    </row>
    <row r="51" spans="10:10" ht="15">
      <c r="J51" s="90"/>
    </row>
    <row r="52" spans="10:10" ht="15">
      <c r="J52" s="90"/>
    </row>
    <row r="53" spans="10:10" ht="15">
      <c r="J53" s="90"/>
    </row>
    <row r="54" spans="10:10" ht="15">
      <c r="J54" s="90"/>
    </row>
    <row r="55" spans="10:10" ht="15">
      <c r="J55" s="90"/>
    </row>
    <row r="56" spans="10:10" ht="15">
      <c r="J56" s="90"/>
    </row>
    <row r="57" spans="10:10" ht="15">
      <c r="J57" s="90"/>
    </row>
    <row r="58" spans="10:10" ht="15">
      <c r="J58" s="90"/>
    </row>
    <row r="59" spans="10:10" ht="15">
      <c r="J59" s="90"/>
    </row>
    <row r="60" spans="10:10" ht="15">
      <c r="J60" s="90"/>
    </row>
    <row r="61" spans="10:10" ht="15">
      <c r="J61" s="90"/>
    </row>
    <row r="62" spans="10:10" ht="15">
      <c r="J62" s="90"/>
    </row>
    <row r="63" spans="10:10" ht="15">
      <c r="J63" s="90"/>
    </row>
    <row r="64" spans="10:10" ht="15">
      <c r="J64" s="90"/>
    </row>
    <row r="65" spans="10:10" ht="15">
      <c r="J65" s="90"/>
    </row>
    <row r="66" spans="10:10" ht="15">
      <c r="J66" s="90"/>
    </row>
    <row r="67" spans="10:10" ht="15">
      <c r="J67" s="90"/>
    </row>
    <row r="68" spans="10:10" ht="15">
      <c r="J68" s="90"/>
    </row>
    <row r="69" spans="10:10" ht="15">
      <c r="J69" s="90"/>
    </row>
    <row r="70" spans="10:10" ht="15">
      <c r="J70" s="90"/>
    </row>
    <row r="71" spans="10:10" ht="15">
      <c r="J71" s="90"/>
    </row>
    <row r="72" spans="10:10" ht="15">
      <c r="J72" s="90"/>
    </row>
    <row r="73" spans="10:10" ht="15">
      <c r="J73" s="90"/>
    </row>
    <row r="74" spans="10:10" ht="15">
      <c r="J74" s="90"/>
    </row>
    <row r="75" spans="10:10" ht="15">
      <c r="J75" s="90"/>
    </row>
    <row r="76" spans="10:10" ht="15">
      <c r="J76" s="90"/>
    </row>
    <row r="77" spans="10:10" ht="15">
      <c r="J77" s="90"/>
    </row>
    <row r="78" spans="10:10" ht="15">
      <c r="J78" s="90"/>
    </row>
    <row r="79" spans="10:10" ht="15">
      <c r="J79" s="90"/>
    </row>
    <row r="80" spans="10:10" ht="15">
      <c r="J80" s="90"/>
    </row>
    <row r="81" spans="10:10" ht="15">
      <c r="J81" s="90"/>
    </row>
    <row r="82" spans="10:10" ht="15">
      <c r="J82" s="90"/>
    </row>
    <row r="83" spans="10:10" ht="15">
      <c r="J83" s="90"/>
    </row>
    <row r="84" spans="10:10" ht="15">
      <c r="J84" s="90"/>
    </row>
    <row r="85" spans="10:10" ht="15">
      <c r="J85" s="90"/>
    </row>
    <row r="86" spans="10:10" ht="15">
      <c r="J86" s="90"/>
    </row>
    <row r="87" spans="10:10" ht="15">
      <c r="J87" s="90"/>
    </row>
    <row r="88" spans="10:10" ht="15">
      <c r="J88" s="90"/>
    </row>
    <row r="89" spans="10:10" ht="15">
      <c r="J89" s="90"/>
    </row>
    <row r="90" spans="10:10" ht="15">
      <c r="J90" s="90"/>
    </row>
    <row r="91" spans="10:10" ht="15">
      <c r="J91" s="90"/>
    </row>
    <row r="92" spans="10:10" ht="15">
      <c r="J92" s="90"/>
    </row>
    <row r="93" spans="10:10" ht="15">
      <c r="J93" s="90"/>
    </row>
    <row r="94" spans="10:10" ht="15">
      <c r="J94" s="90"/>
    </row>
    <row r="95" spans="10:10" ht="15">
      <c r="J95" s="90"/>
    </row>
    <row r="96" spans="10:10" ht="15">
      <c r="J96" s="90"/>
    </row>
    <row r="97" spans="10:10" ht="15">
      <c r="J97" s="90"/>
    </row>
    <row r="98" spans="10:10" ht="15">
      <c r="J98" s="90"/>
    </row>
    <row r="99" spans="10:10" ht="15">
      <c r="J99" s="90"/>
    </row>
    <row r="100" spans="10:10" ht="15">
      <c r="J100" s="90"/>
    </row>
    <row r="101" spans="10:10" ht="15">
      <c r="J101" s="90"/>
    </row>
    <row r="102" spans="10:10" ht="15">
      <c r="J102" s="90"/>
    </row>
    <row r="103" spans="10:10" ht="15">
      <c r="J103" s="90"/>
    </row>
    <row r="104" spans="10:10" ht="15">
      <c r="J104" s="90"/>
    </row>
    <row r="105" spans="10:10" ht="15">
      <c r="J105" s="90"/>
    </row>
    <row r="106" spans="10:10" ht="15">
      <c r="J106" s="90"/>
    </row>
    <row r="107" spans="10:10" ht="15">
      <c r="J107" s="90"/>
    </row>
    <row r="108" spans="10:10" ht="15">
      <c r="J108" s="90"/>
    </row>
    <row r="109" spans="10:10" ht="15">
      <c r="J109" s="90"/>
    </row>
    <row r="110" spans="10:10" ht="15">
      <c r="J110" s="90"/>
    </row>
    <row r="111" spans="10:10" ht="15">
      <c r="J111" s="90"/>
    </row>
    <row r="112" spans="10:10" ht="15">
      <c r="J112" s="90"/>
    </row>
    <row r="113" spans="10:10" ht="15">
      <c r="J113" s="90"/>
    </row>
    <row r="114" spans="10:10" ht="15">
      <c r="J114" s="90"/>
    </row>
    <row r="115" spans="10:10" ht="15">
      <c r="J115" s="90"/>
    </row>
    <row r="116" spans="10:10" ht="15">
      <c r="J116" s="90"/>
    </row>
    <row r="117" spans="10:10" ht="15">
      <c r="J117" s="90"/>
    </row>
    <row r="118" spans="10:10" ht="15">
      <c r="J118" s="90"/>
    </row>
    <row r="119" spans="10:10" ht="15">
      <c r="J119" s="90"/>
    </row>
    <row r="120" spans="10:10" ht="15">
      <c r="J120" s="90"/>
    </row>
    <row r="121" spans="10:10" ht="15">
      <c r="J121" s="90"/>
    </row>
    <row r="122" spans="10:10" ht="15">
      <c r="J122" s="90"/>
    </row>
    <row r="123" spans="10:10" ht="15">
      <c r="J123" s="90"/>
    </row>
    <row r="124" spans="10:10" ht="15">
      <c r="J124" s="90"/>
    </row>
    <row r="125" spans="10:10" ht="15">
      <c r="J125" s="90"/>
    </row>
    <row r="126" spans="10:10" ht="15">
      <c r="J126" s="90"/>
    </row>
    <row r="127" spans="10:10" ht="15">
      <c r="J127" s="90"/>
    </row>
    <row r="128" spans="10:10" ht="15">
      <c r="J128" s="90"/>
    </row>
    <row r="129" spans="10:10" ht="15">
      <c r="J129" s="90"/>
    </row>
    <row r="130" spans="10:10" ht="15">
      <c r="J130" s="90"/>
    </row>
    <row r="131" spans="10:10" ht="15">
      <c r="J131" s="90"/>
    </row>
    <row r="132" spans="10:10" ht="15">
      <c r="J132" s="90"/>
    </row>
    <row r="133" spans="10:10" ht="15">
      <c r="J133" s="90"/>
    </row>
    <row r="134" spans="10:10" ht="15">
      <c r="J134" s="90"/>
    </row>
    <row r="135" spans="10:10" ht="15">
      <c r="J135" s="90"/>
    </row>
    <row r="136" spans="10:10" ht="15">
      <c r="J136" s="90"/>
    </row>
    <row r="137" spans="10:10" ht="15">
      <c r="J137" s="90"/>
    </row>
    <row r="138" spans="10:10" ht="15">
      <c r="J138" s="90"/>
    </row>
    <row r="139" spans="10:10" ht="15">
      <c r="J139" s="90"/>
    </row>
    <row r="140" spans="10:10" ht="15">
      <c r="J140" s="90"/>
    </row>
    <row r="141" spans="10:10" ht="15">
      <c r="J141" s="90"/>
    </row>
    <row r="142" spans="10:10" ht="15">
      <c r="J142" s="90"/>
    </row>
    <row r="143" spans="10:10" ht="15">
      <c r="J143" s="90"/>
    </row>
    <row r="144" spans="10:10" ht="15">
      <c r="J144" s="90"/>
    </row>
    <row r="145" spans="10:10" ht="15">
      <c r="J145" s="90"/>
    </row>
    <row r="146" spans="10:10" ht="15">
      <c r="J146" s="90"/>
    </row>
    <row r="147" spans="10:10" ht="15">
      <c r="J147" s="90"/>
    </row>
    <row r="148" spans="10:10" ht="15">
      <c r="J148" s="90"/>
    </row>
    <row r="149" spans="10:10" ht="15">
      <c r="J149" s="90"/>
    </row>
    <row r="150" spans="10:10" ht="15">
      <c r="J150" s="90"/>
    </row>
    <row r="151" spans="10:10" ht="15">
      <c r="J151" s="90"/>
    </row>
    <row r="152" spans="10:10" ht="15">
      <c r="J152" s="90"/>
    </row>
    <row r="153" spans="10:10" ht="15">
      <c r="J153" s="90"/>
    </row>
    <row r="154" spans="10:10" ht="15">
      <c r="J154" s="90"/>
    </row>
    <row r="155" spans="10:10" ht="15">
      <c r="J155" s="90"/>
    </row>
    <row r="156" spans="10:10" ht="15">
      <c r="J156" s="90"/>
    </row>
    <row r="157" spans="10:10" ht="15">
      <c r="J157" s="90"/>
    </row>
    <row r="158" spans="10:10" ht="15">
      <c r="J158" s="90"/>
    </row>
    <row r="159" spans="10:10" ht="15">
      <c r="J159" s="90"/>
    </row>
    <row r="160" spans="10:10" ht="15">
      <c r="J160" s="90"/>
    </row>
    <row r="161" spans="10:10" ht="15">
      <c r="J161" s="90"/>
    </row>
    <row r="162" spans="10:10" ht="15">
      <c r="J162" s="90"/>
    </row>
    <row r="163" spans="10:10" ht="15">
      <c r="J163" s="90"/>
    </row>
    <row r="164" spans="10:10" ht="15">
      <c r="J164" s="90"/>
    </row>
    <row r="165" spans="10:10" ht="15">
      <c r="J165" s="90"/>
    </row>
    <row r="166" spans="10:10" ht="15">
      <c r="J166" s="90"/>
    </row>
    <row r="167" spans="10:10" ht="15">
      <c r="J167" s="90"/>
    </row>
    <row r="168" spans="10:10" ht="15">
      <c r="J168" s="90"/>
    </row>
    <row r="169" spans="10:10" ht="15">
      <c r="J169" s="90"/>
    </row>
    <row r="170" spans="10:10" ht="15">
      <c r="J170" s="90"/>
    </row>
    <row r="171" spans="10:10" ht="15">
      <c r="J171" s="90"/>
    </row>
    <row r="172" spans="10:10" ht="15">
      <c r="J172" s="90"/>
    </row>
    <row r="173" spans="10:10" ht="15">
      <c r="J173" s="90"/>
    </row>
    <row r="174" spans="10:10" ht="15">
      <c r="J174" s="90"/>
    </row>
    <row r="175" spans="10:10" ht="15">
      <c r="J175" s="90"/>
    </row>
    <row r="176" spans="10:10" ht="15">
      <c r="J176" s="90"/>
    </row>
    <row r="177" spans="10:10" ht="15">
      <c r="J177" s="90"/>
    </row>
    <row r="178" spans="10:10" ht="15">
      <c r="J178" s="90"/>
    </row>
    <row r="179" spans="10:10" ht="15">
      <c r="J179" s="90"/>
    </row>
    <row r="180" spans="10:10" ht="15">
      <c r="J180" s="90"/>
    </row>
    <row r="181" spans="10:10" ht="15">
      <c r="J181" s="90"/>
    </row>
    <row r="182" spans="10:10" ht="15">
      <c r="J182" s="90"/>
    </row>
    <row r="183" spans="10:10" ht="15">
      <c r="J183" s="90"/>
    </row>
    <row r="184" spans="10:10" ht="15">
      <c r="J184" s="90"/>
    </row>
    <row r="185" spans="10:10" ht="15">
      <c r="J185" s="90"/>
    </row>
    <row r="186" spans="10:10" ht="15">
      <c r="J186" s="90"/>
    </row>
    <row r="187" spans="10:10" ht="15">
      <c r="J187" s="90"/>
    </row>
    <row r="188" spans="10:10" ht="15">
      <c r="J188" s="90"/>
    </row>
    <row r="189" spans="10:10" ht="15">
      <c r="J189" s="90"/>
    </row>
    <row r="190" spans="10:10" ht="15">
      <c r="J190" s="90"/>
    </row>
    <row r="191" spans="10:10" ht="15">
      <c r="J191" s="90"/>
    </row>
    <row r="192" spans="10:10" ht="15">
      <c r="J192" s="90"/>
    </row>
    <row r="193" spans="10:10" ht="15">
      <c r="J193" s="90"/>
    </row>
    <row r="194" spans="10:10" ht="15">
      <c r="J194" s="90"/>
    </row>
    <row r="195" spans="10:10" ht="15">
      <c r="J195" s="90"/>
    </row>
    <row r="196" spans="10:10" ht="15">
      <c r="J196" s="90"/>
    </row>
    <row r="197" spans="10:10" ht="15">
      <c r="J197" s="90"/>
    </row>
    <row r="198" spans="10:10" ht="15">
      <c r="J198" s="90"/>
    </row>
    <row r="199" spans="10:10" ht="15">
      <c r="J199" s="90"/>
    </row>
    <row r="200" spans="10:10" ht="15">
      <c r="J200" s="90"/>
    </row>
    <row r="201" spans="10:10" ht="15">
      <c r="J201" s="90"/>
    </row>
    <row r="202" spans="10:10" ht="15">
      <c r="J202" s="90"/>
    </row>
    <row r="203" spans="10:10" ht="15">
      <c r="J203" s="90"/>
    </row>
    <row r="204" spans="10:10" ht="15">
      <c r="J204" s="90"/>
    </row>
    <row r="205" spans="10:10" ht="15">
      <c r="J205" s="90"/>
    </row>
    <row r="206" spans="10:10" ht="15">
      <c r="J206" s="90"/>
    </row>
    <row r="207" spans="10:10" ht="15">
      <c r="J207" s="90"/>
    </row>
    <row r="208" spans="10:10" ht="15">
      <c r="J208" s="90"/>
    </row>
    <row r="209" spans="10:10" ht="15">
      <c r="J209" s="90"/>
    </row>
    <row r="210" spans="10:10" ht="15">
      <c r="J210" s="90"/>
    </row>
    <row r="211" spans="10:10" ht="15">
      <c r="J211" s="90"/>
    </row>
    <row r="212" spans="10:10" ht="15">
      <c r="J212" s="90"/>
    </row>
    <row r="213" spans="10:10" ht="15">
      <c r="J213" s="90"/>
    </row>
    <row r="214" spans="10:10" ht="11.25" customHeight="1">
      <c r="J214" s="90"/>
    </row>
    <row r="215" spans="10:10" ht="11.25" customHeight="1">
      <c r="J215" s="90"/>
    </row>
    <row r="216" spans="10:10" ht="11.25" customHeight="1">
      <c r="J216" s="90"/>
    </row>
    <row r="217" spans="10:10" ht="11.25" customHeight="1">
      <c r="J217" s="90"/>
    </row>
    <row r="218" spans="10:10" ht="11.25" customHeight="1">
      <c r="J218" s="90"/>
    </row>
    <row r="219" spans="10:10" ht="11.25" customHeight="1">
      <c r="J219" s="90"/>
    </row>
    <row r="220" spans="10:10" ht="11.25" customHeight="1">
      <c r="J220" s="90"/>
    </row>
    <row r="221" spans="10:10" ht="11.25" customHeight="1">
      <c r="J221" s="90"/>
    </row>
    <row r="222" spans="10:10" ht="11.25" customHeight="1">
      <c r="J222" s="90"/>
    </row>
    <row r="223" spans="10:10" ht="11.25" customHeight="1">
      <c r="J223" s="90"/>
    </row>
    <row r="224" spans="10:10" ht="11.25" customHeight="1">
      <c r="J224" s="90"/>
    </row>
    <row r="225" spans="10:10" ht="11.25" customHeight="1">
      <c r="J225" s="90"/>
    </row>
    <row r="226" spans="10:10" ht="11.25" customHeight="1">
      <c r="J226" s="90"/>
    </row>
    <row r="227" spans="10:10" ht="11.25" customHeight="1">
      <c r="J227" s="90"/>
    </row>
    <row r="228" spans="10:10" ht="11.25" customHeight="1">
      <c r="J228" s="90"/>
    </row>
    <row r="229" spans="10:10" ht="11.25" customHeight="1">
      <c r="J229" s="90"/>
    </row>
    <row r="230" spans="10:10" ht="11.25" customHeight="1">
      <c r="J230" s="90"/>
    </row>
    <row r="231" spans="10:10" ht="11.25" customHeight="1">
      <c r="J231" s="90"/>
    </row>
    <row r="232" spans="10:10" ht="11.25" customHeight="1">
      <c r="J232" s="90"/>
    </row>
    <row r="233" spans="10:10" ht="11.25" customHeight="1">
      <c r="J233" s="90"/>
    </row>
    <row r="234" spans="10:10" ht="11.25" customHeight="1">
      <c r="J234" s="90"/>
    </row>
    <row r="235" spans="10:10" ht="11.25" customHeight="1">
      <c r="J235" s="90"/>
    </row>
    <row r="236" spans="10:10" ht="11.25" customHeight="1">
      <c r="J236" s="90"/>
    </row>
    <row r="237" spans="10:10" ht="11.25" customHeight="1">
      <c r="J237" s="90"/>
    </row>
    <row r="238" spans="10:10" ht="11.25" customHeight="1">
      <c r="J238" s="90"/>
    </row>
    <row r="239" spans="10:10" ht="11.25" customHeight="1">
      <c r="J239" s="90"/>
    </row>
    <row r="240" spans="10:10" ht="11.25" customHeight="1">
      <c r="J240" s="90"/>
    </row>
    <row r="241" spans="10:10" ht="11.25" customHeight="1">
      <c r="J241" s="90"/>
    </row>
    <row r="242" spans="10:10" ht="11.25" customHeight="1">
      <c r="J242" s="90"/>
    </row>
    <row r="243" spans="10:10" ht="11.25" customHeight="1">
      <c r="J243" s="90"/>
    </row>
    <row r="244" spans="10:10" ht="11.25" customHeight="1">
      <c r="J244" s="90"/>
    </row>
    <row r="245" spans="10:10" ht="11.25" customHeight="1">
      <c r="J245" s="90"/>
    </row>
    <row r="246" spans="10:10" ht="11.25" customHeight="1">
      <c r="J246" s="90"/>
    </row>
    <row r="247" spans="10:10" ht="11.25" customHeight="1">
      <c r="J247" s="90"/>
    </row>
    <row r="248" spans="10:10" ht="11.25" customHeight="1">
      <c r="J248" s="90"/>
    </row>
    <row r="249" spans="10:10" ht="11.25" customHeight="1">
      <c r="J249" s="90"/>
    </row>
    <row r="250" spans="10:10" ht="11.25" customHeight="1">
      <c r="J250" s="90"/>
    </row>
    <row r="251" spans="10:10" ht="11.25" customHeight="1">
      <c r="J251" s="90"/>
    </row>
    <row r="252" spans="10:10" ht="11.25" customHeight="1">
      <c r="J252" s="90"/>
    </row>
    <row r="253" spans="10:10" ht="11.25" customHeight="1">
      <c r="J253" s="90"/>
    </row>
    <row r="254" spans="10:10" ht="11.25" customHeight="1">
      <c r="J254" s="90"/>
    </row>
    <row r="255" spans="10:10" ht="11.25" customHeight="1">
      <c r="J255" s="90"/>
    </row>
    <row r="256" spans="10:10" ht="11.25" customHeight="1">
      <c r="J256" s="90"/>
    </row>
    <row r="257" spans="10:10" ht="11.25" customHeight="1">
      <c r="J257" s="90"/>
    </row>
    <row r="258" spans="10:10" ht="11.25" customHeight="1">
      <c r="J258" s="90"/>
    </row>
    <row r="259" spans="10:10" ht="11.25" customHeight="1">
      <c r="J259" s="90"/>
    </row>
    <row r="260" spans="10:10" ht="11.25" customHeight="1">
      <c r="J260" s="90"/>
    </row>
    <row r="261" spans="10:10" ht="11.25" customHeight="1">
      <c r="J261" s="90"/>
    </row>
    <row r="262" spans="10:10" ht="11.25" customHeight="1">
      <c r="J262" s="90"/>
    </row>
    <row r="263" spans="10:10" ht="11.25" customHeight="1">
      <c r="J263" s="90"/>
    </row>
    <row r="264" spans="10:10" ht="11.25" customHeight="1">
      <c r="J264" s="90"/>
    </row>
    <row r="265" spans="10:10" ht="11.25" customHeight="1">
      <c r="J265" s="90"/>
    </row>
    <row r="266" spans="10:10" ht="11.25" customHeight="1">
      <c r="J266" s="90"/>
    </row>
    <row r="267" spans="10:10" ht="11.25" customHeight="1">
      <c r="J267" s="90"/>
    </row>
    <row r="268" spans="10:10" ht="11.25" customHeight="1">
      <c r="J268" s="90"/>
    </row>
    <row r="269" spans="10:10" ht="11.25" customHeight="1">
      <c r="J269" s="90"/>
    </row>
    <row r="270" spans="10:10" ht="11.25" customHeight="1">
      <c r="J270" s="90"/>
    </row>
    <row r="271" spans="10:10" ht="11.25" customHeight="1">
      <c r="J271" s="90"/>
    </row>
    <row r="272" spans="10:10" ht="11.25" customHeight="1">
      <c r="J272" s="90"/>
    </row>
    <row r="273" spans="10:10" ht="11.25" customHeight="1">
      <c r="J273" s="90"/>
    </row>
    <row r="274" spans="10:10" ht="11.25" customHeight="1">
      <c r="J274" s="90"/>
    </row>
    <row r="275" spans="10:10" ht="11.25" customHeight="1">
      <c r="J275" s="90"/>
    </row>
    <row r="276" spans="10:10" ht="11.25" customHeight="1">
      <c r="J276" s="90"/>
    </row>
    <row r="277" spans="10:10" ht="11.25" customHeight="1">
      <c r="J277" s="90"/>
    </row>
    <row r="278" spans="10:10" ht="11.25" customHeight="1">
      <c r="J278" s="90"/>
    </row>
    <row r="279" spans="10:10" ht="11.25" customHeight="1">
      <c r="J279" s="90"/>
    </row>
    <row r="280" spans="10:10" ht="11.25" customHeight="1">
      <c r="J280" s="90"/>
    </row>
    <row r="281" spans="10:10" ht="11.25" customHeight="1">
      <c r="J281" s="90"/>
    </row>
    <row r="282" spans="10:10" ht="11.25" customHeight="1">
      <c r="J282" s="90"/>
    </row>
    <row r="283" spans="10:10" ht="11.25" customHeight="1">
      <c r="J283" s="90"/>
    </row>
    <row r="284" spans="10:10" ht="11.25" customHeight="1">
      <c r="J284" s="90"/>
    </row>
    <row r="285" spans="10:10" ht="11.25" customHeight="1">
      <c r="J285" s="90"/>
    </row>
    <row r="286" spans="10:10" ht="11.25" customHeight="1">
      <c r="J286" s="90"/>
    </row>
    <row r="287" spans="10:10" ht="11.25" customHeight="1">
      <c r="J287" s="90"/>
    </row>
    <row r="288" spans="10:10" ht="11.25" customHeight="1">
      <c r="J288" s="90"/>
    </row>
    <row r="289" spans="10:10" ht="11.25" customHeight="1">
      <c r="J289" s="90"/>
    </row>
    <row r="290" spans="10:10" ht="11.25" customHeight="1">
      <c r="J290" s="90"/>
    </row>
    <row r="291" spans="10:10" ht="11.25" customHeight="1">
      <c r="J291" s="90"/>
    </row>
    <row r="292" spans="10:10" ht="11.25" customHeight="1">
      <c r="J292" s="90"/>
    </row>
    <row r="293" spans="10:10" ht="11.25" customHeight="1">
      <c r="J293" s="90"/>
    </row>
    <row r="294" spans="10:10" ht="11.25" customHeight="1">
      <c r="J294" s="90"/>
    </row>
    <row r="295" spans="10:10" ht="11.25" customHeight="1">
      <c r="J295" s="90"/>
    </row>
    <row r="296" spans="10:10" ht="11.25" customHeight="1">
      <c r="J296" s="90"/>
    </row>
    <row r="297" spans="10:10" ht="11.25" customHeight="1">
      <c r="J297" s="90"/>
    </row>
    <row r="298" spans="10:10" ht="11.25" customHeight="1">
      <c r="J298" s="90"/>
    </row>
    <row r="299" spans="10:10" ht="11.25" customHeight="1">
      <c r="J299" s="90"/>
    </row>
    <row r="300" spans="10:10" ht="11.25" customHeight="1">
      <c r="J300" s="90"/>
    </row>
    <row r="301" spans="10:10" ht="11.25" customHeight="1">
      <c r="J301" s="90"/>
    </row>
    <row r="302" spans="10:10" ht="11.25" customHeight="1">
      <c r="J302" s="90"/>
    </row>
    <row r="303" spans="10:10" ht="11.25" customHeight="1">
      <c r="J303" s="90"/>
    </row>
    <row r="304" spans="10:10" ht="11.25" customHeight="1">
      <c r="J304" s="90"/>
    </row>
    <row r="305" spans="10:10" ht="11.25" customHeight="1">
      <c r="J305" s="90"/>
    </row>
    <row r="306" spans="10:10" ht="11.25" customHeight="1">
      <c r="J306" s="90"/>
    </row>
    <row r="307" spans="10:10" ht="11.25" customHeight="1">
      <c r="J307" s="90"/>
    </row>
    <row r="308" spans="10:10" ht="11.25" customHeight="1">
      <c r="J308" s="90"/>
    </row>
    <row r="309" spans="10:10" ht="11.25" customHeight="1">
      <c r="J309" s="90"/>
    </row>
    <row r="310" spans="10:10" ht="11.25" customHeight="1">
      <c r="J310" s="90"/>
    </row>
    <row r="311" spans="10:10" ht="11.25" customHeight="1">
      <c r="J311" s="90"/>
    </row>
    <row r="312" spans="10:10" ht="11.25" customHeight="1">
      <c r="J312" s="90"/>
    </row>
    <row r="313" spans="10:10" ht="11.25" customHeight="1">
      <c r="J313" s="90"/>
    </row>
    <row r="314" spans="10:10" ht="11.25" customHeight="1">
      <c r="J314" s="90"/>
    </row>
    <row r="315" spans="10:10" ht="11.25" customHeight="1">
      <c r="J315" s="90"/>
    </row>
    <row r="316" spans="10:10" ht="11.25" customHeight="1">
      <c r="J316" s="90"/>
    </row>
    <row r="317" spans="10:10" ht="11.25" customHeight="1">
      <c r="J317" s="90"/>
    </row>
    <row r="318" spans="10:10" ht="11.25" customHeight="1">
      <c r="J318" s="90"/>
    </row>
    <row r="319" spans="10:10" ht="11.25" customHeight="1">
      <c r="J319" s="90"/>
    </row>
    <row r="320" spans="10:10" ht="11.25" customHeight="1">
      <c r="J320" s="90"/>
    </row>
    <row r="321" spans="10:10" ht="11.25" customHeight="1">
      <c r="J321" s="90"/>
    </row>
    <row r="322" spans="10:10" ht="11.25" customHeight="1">
      <c r="J322" s="90"/>
    </row>
    <row r="323" spans="10:10" ht="11.25" customHeight="1">
      <c r="J323" s="90"/>
    </row>
    <row r="324" spans="10:10" ht="11.25" customHeight="1">
      <c r="J324" s="90"/>
    </row>
    <row r="325" spans="10:10" ht="11.25" customHeight="1">
      <c r="J325" s="90"/>
    </row>
    <row r="326" spans="10:10" ht="11.25" customHeight="1">
      <c r="J326" s="90"/>
    </row>
    <row r="327" spans="10:10" ht="11.25" customHeight="1">
      <c r="J327" s="90"/>
    </row>
    <row r="328" spans="10:10" ht="11.25" customHeight="1">
      <c r="J328" s="90"/>
    </row>
    <row r="329" spans="10:10" ht="11.25" customHeight="1">
      <c r="J329" s="90"/>
    </row>
    <row r="330" spans="10:10" ht="11.25" customHeight="1">
      <c r="J330" s="90"/>
    </row>
    <row r="331" spans="10:10" ht="11.25" customHeight="1">
      <c r="J331" s="90"/>
    </row>
    <row r="332" spans="10:10" ht="11.25" customHeight="1">
      <c r="J332" s="90"/>
    </row>
    <row r="333" spans="10:10" ht="11.25" customHeight="1">
      <c r="J333" s="90"/>
    </row>
    <row r="334" spans="10:10" ht="11.25" customHeight="1">
      <c r="J334" s="90"/>
    </row>
    <row r="335" spans="10:10" ht="11.25" customHeight="1">
      <c r="J335" s="90"/>
    </row>
    <row r="336" spans="10:10" ht="11.25" customHeight="1">
      <c r="J336" s="90"/>
    </row>
    <row r="337" spans="10:10" ht="11.25" customHeight="1">
      <c r="J337" s="90"/>
    </row>
    <row r="338" spans="10:10" ht="11.25" customHeight="1">
      <c r="J338" s="90"/>
    </row>
    <row r="339" spans="10:10" ht="11.25" customHeight="1">
      <c r="J339" s="90"/>
    </row>
    <row r="340" spans="10:10" ht="11.25" customHeight="1">
      <c r="J340" s="90"/>
    </row>
    <row r="341" spans="10:10" ht="11.25" customHeight="1">
      <c r="J341" s="90"/>
    </row>
    <row r="342" spans="10:10" ht="11.25" customHeight="1">
      <c r="J342" s="90"/>
    </row>
    <row r="343" spans="10:10" ht="11.25" customHeight="1">
      <c r="J343" s="90"/>
    </row>
    <row r="344" spans="10:10" ht="11.25" customHeight="1">
      <c r="J344" s="90"/>
    </row>
    <row r="345" spans="10:10" ht="11.25" customHeight="1">
      <c r="J345" s="90"/>
    </row>
    <row r="346" spans="10:10" ht="11.25" customHeight="1">
      <c r="J346" s="90"/>
    </row>
    <row r="347" spans="10:10" ht="11.25" customHeight="1">
      <c r="J347" s="90"/>
    </row>
    <row r="348" spans="10:10" ht="11.25" customHeight="1">
      <c r="J348" s="90"/>
    </row>
    <row r="349" spans="10:10" ht="11.25" customHeight="1">
      <c r="J349" s="90"/>
    </row>
    <row r="350" spans="10:10" ht="11.25" customHeight="1">
      <c r="J350" s="90"/>
    </row>
    <row r="351" spans="10:10" ht="11.25" customHeight="1">
      <c r="J351" s="90"/>
    </row>
    <row r="352" spans="10:10" ht="11.25" customHeight="1">
      <c r="J352" s="90"/>
    </row>
    <row r="353" spans="10:10" ht="11.25" customHeight="1">
      <c r="J353" s="90"/>
    </row>
    <row r="354" spans="10:10" ht="11.25" customHeight="1">
      <c r="J354" s="90"/>
    </row>
    <row r="355" spans="10:10" ht="11.25" customHeight="1">
      <c r="J355" s="90"/>
    </row>
    <row r="356" spans="10:10" ht="11.25" customHeight="1">
      <c r="J356" s="90"/>
    </row>
    <row r="357" spans="10:10" ht="11.25" customHeight="1">
      <c r="J357" s="90"/>
    </row>
    <row r="358" spans="10:10" ht="11.25" customHeight="1">
      <c r="J358" s="90"/>
    </row>
    <row r="359" spans="10:10" ht="11.25" customHeight="1">
      <c r="J359" s="90"/>
    </row>
    <row r="360" spans="10:10" ht="11.25" customHeight="1">
      <c r="J360" s="90"/>
    </row>
    <row r="361" spans="10:10" ht="11.25" customHeight="1">
      <c r="J361" s="90"/>
    </row>
    <row r="362" spans="10:10" ht="11.25" customHeight="1">
      <c r="J362" s="90"/>
    </row>
    <row r="363" spans="10:10" ht="11.25" customHeight="1">
      <c r="J363" s="90"/>
    </row>
    <row r="364" spans="10:10" ht="11.25" customHeight="1">
      <c r="J364" s="90"/>
    </row>
    <row r="365" spans="10:10" ht="11.25" customHeight="1">
      <c r="J365" s="90"/>
    </row>
    <row r="366" spans="10:10" ht="11.25" customHeight="1">
      <c r="J366" s="90"/>
    </row>
    <row r="367" spans="10:10" ht="11.25" customHeight="1">
      <c r="J367" s="90"/>
    </row>
    <row r="368" spans="10:10" ht="11.25" customHeight="1">
      <c r="J368" s="90"/>
    </row>
    <row r="369" spans="10:10" ht="11.25" customHeight="1">
      <c r="J369" s="90"/>
    </row>
    <row r="370" spans="10:10" ht="11.25" customHeight="1">
      <c r="J370" s="90"/>
    </row>
    <row r="371" spans="10:10" ht="11.25" customHeight="1">
      <c r="J371" s="90"/>
    </row>
    <row r="372" spans="10:10" ht="11.25" customHeight="1">
      <c r="J372" s="90"/>
    </row>
    <row r="373" spans="10:10" ht="11.25" customHeight="1">
      <c r="J373" s="90"/>
    </row>
    <row r="374" spans="10:10" ht="11.25" customHeight="1">
      <c r="J374" s="90"/>
    </row>
    <row r="375" spans="10:10" ht="11.25" customHeight="1">
      <c r="J375" s="90"/>
    </row>
    <row r="376" spans="10:10" ht="11.25" customHeight="1">
      <c r="J376" s="90"/>
    </row>
    <row r="377" spans="10:10" ht="11.25" customHeight="1">
      <c r="J377" s="90"/>
    </row>
    <row r="378" spans="10:10" ht="11.25" customHeight="1">
      <c r="J378" s="90"/>
    </row>
    <row r="379" spans="10:10" ht="11.25" customHeight="1">
      <c r="J379" s="90"/>
    </row>
    <row r="380" spans="10:10" ht="11.25" customHeight="1">
      <c r="J380" s="90"/>
    </row>
    <row r="381" spans="10:10" ht="11.25" customHeight="1">
      <c r="J381" s="90"/>
    </row>
    <row r="382" spans="10:10" ht="11.25" customHeight="1">
      <c r="J382" s="90"/>
    </row>
    <row r="383" spans="10:10" ht="11.25" customHeight="1">
      <c r="J383" s="90"/>
    </row>
    <row r="384" spans="10:10" ht="11.25" customHeight="1">
      <c r="J384" s="90"/>
    </row>
    <row r="385" spans="10:10" ht="11.25" customHeight="1">
      <c r="J385" s="90"/>
    </row>
    <row r="386" spans="10:10" ht="11.25" customHeight="1">
      <c r="J386" s="90"/>
    </row>
    <row r="387" spans="10:10" ht="11.25" customHeight="1">
      <c r="J387" s="90"/>
    </row>
    <row r="388" spans="10:10" ht="11.25" customHeight="1">
      <c r="J388" s="90"/>
    </row>
    <row r="389" spans="10:10" ht="11.25" customHeight="1">
      <c r="J389" s="90"/>
    </row>
    <row r="390" spans="10:10" ht="11.25" customHeight="1">
      <c r="J390" s="90"/>
    </row>
    <row r="391" spans="10:10" ht="11.25" customHeight="1">
      <c r="J391" s="90"/>
    </row>
    <row r="392" spans="10:10" ht="11.25" customHeight="1">
      <c r="J392" s="90"/>
    </row>
    <row r="393" spans="10:10" ht="11.25" customHeight="1">
      <c r="J393" s="90"/>
    </row>
    <row r="394" spans="10:10" ht="11.25" customHeight="1">
      <c r="J394" s="90"/>
    </row>
    <row r="395" spans="10:10" ht="11.25" customHeight="1">
      <c r="J395" s="90"/>
    </row>
    <row r="396" spans="10:10" ht="11.25" customHeight="1">
      <c r="J396" s="90"/>
    </row>
    <row r="397" spans="10:10" ht="11.25" customHeight="1">
      <c r="J397" s="90"/>
    </row>
    <row r="398" spans="10:10" ht="11.25" customHeight="1">
      <c r="J398" s="90"/>
    </row>
    <row r="399" spans="10:10" ht="11.25" customHeight="1">
      <c r="J399" s="90"/>
    </row>
    <row r="400" spans="10:10" ht="11.25" customHeight="1">
      <c r="J400" s="90"/>
    </row>
    <row r="401" spans="10:10" ht="11.25" customHeight="1">
      <c r="J401" s="90"/>
    </row>
    <row r="402" spans="10:10" ht="11.25" customHeight="1">
      <c r="J402" s="90"/>
    </row>
    <row r="403" spans="10:10" ht="11.25" customHeight="1">
      <c r="J403" s="90"/>
    </row>
    <row r="404" spans="10:10" ht="11.25" customHeight="1">
      <c r="J404" s="90"/>
    </row>
    <row r="405" spans="10:10" ht="11.25" customHeight="1">
      <c r="J405" s="90"/>
    </row>
    <row r="406" spans="10:10" ht="11.25" customHeight="1">
      <c r="J406" s="90"/>
    </row>
    <row r="407" spans="10:10" ht="11.25" customHeight="1">
      <c r="J407" s="90"/>
    </row>
    <row r="408" spans="10:10" ht="11.25" customHeight="1">
      <c r="J408" s="90"/>
    </row>
    <row r="409" spans="10:10" ht="11.25" customHeight="1">
      <c r="J409" s="90"/>
    </row>
    <row r="410" spans="10:10" ht="11.25" customHeight="1">
      <c r="J410" s="90"/>
    </row>
    <row r="411" spans="10:10" ht="11.25" customHeight="1">
      <c r="J411" s="90"/>
    </row>
    <row r="412" spans="10:10" ht="11.25" customHeight="1">
      <c r="J412" s="90"/>
    </row>
    <row r="413" spans="10:10" ht="11.25" customHeight="1">
      <c r="J413" s="90"/>
    </row>
    <row r="414" spans="10:10" ht="11.25" customHeight="1">
      <c r="J414" s="90"/>
    </row>
    <row r="415" spans="10:10" ht="11.25" customHeight="1">
      <c r="J415" s="90"/>
    </row>
    <row r="416" spans="10:10" ht="11.25" customHeight="1">
      <c r="J416" s="90"/>
    </row>
    <row r="417" spans="10:10" ht="11.25" customHeight="1">
      <c r="J417" s="90"/>
    </row>
    <row r="418" spans="10:10" ht="11.25" customHeight="1">
      <c r="J418" s="90"/>
    </row>
    <row r="419" spans="10:10" ht="11.25" customHeight="1">
      <c r="J419" s="90"/>
    </row>
    <row r="420" spans="10:10" ht="11.25" customHeight="1">
      <c r="J420" s="90"/>
    </row>
    <row r="421" spans="10:10" ht="11.25" customHeight="1">
      <c r="J421" s="90"/>
    </row>
    <row r="422" spans="10:10" ht="11.25" customHeight="1">
      <c r="J422" s="90"/>
    </row>
    <row r="423" spans="10:10" ht="11.25" customHeight="1">
      <c r="J423" s="90"/>
    </row>
    <row r="424" spans="10:10" ht="11.25" customHeight="1">
      <c r="J424" s="90"/>
    </row>
    <row r="425" spans="10:10" ht="11.25" customHeight="1">
      <c r="J425" s="90"/>
    </row>
    <row r="426" spans="10:10" ht="11.25" customHeight="1">
      <c r="J426" s="90"/>
    </row>
    <row r="427" spans="10:10" ht="11.25" customHeight="1">
      <c r="J427" s="90"/>
    </row>
    <row r="428" spans="10:10" ht="11.25" customHeight="1">
      <c r="J428" s="90"/>
    </row>
    <row r="429" spans="10:10" ht="11.25" customHeight="1">
      <c r="J429" s="90"/>
    </row>
    <row r="430" spans="10:10" ht="11.25" customHeight="1">
      <c r="J430" s="90"/>
    </row>
    <row r="431" spans="10:10" ht="11.25" customHeight="1">
      <c r="J431" s="90"/>
    </row>
    <row r="432" spans="10:10" ht="11.25" customHeight="1">
      <c r="J432" s="90"/>
    </row>
    <row r="433" spans="10:10" ht="11.25" customHeight="1">
      <c r="J433" s="90"/>
    </row>
    <row r="434" spans="10:10" ht="11.25" customHeight="1">
      <c r="J434" s="90"/>
    </row>
    <row r="435" spans="10:10" ht="11.25" customHeight="1">
      <c r="J435" s="90"/>
    </row>
    <row r="436" spans="10:10" ht="11.25" customHeight="1">
      <c r="J436" s="90"/>
    </row>
    <row r="437" spans="10:10" ht="11.25" customHeight="1">
      <c r="J437" s="90"/>
    </row>
    <row r="438" spans="10:10" ht="11.25" customHeight="1">
      <c r="J438" s="90"/>
    </row>
    <row r="439" spans="10:10" ht="11.25" customHeight="1">
      <c r="J439" s="90"/>
    </row>
    <row r="440" spans="10:10" ht="11.25" customHeight="1">
      <c r="J440" s="90"/>
    </row>
    <row r="441" spans="10:10" ht="11.25" customHeight="1">
      <c r="J441" s="90"/>
    </row>
    <row r="442" spans="10:10" ht="11.25" customHeight="1">
      <c r="J442" s="90"/>
    </row>
    <row r="443" spans="10:10" ht="11.25" customHeight="1">
      <c r="J443" s="90"/>
    </row>
    <row r="444" spans="10:10" ht="11.25" customHeight="1">
      <c r="J444" s="90"/>
    </row>
    <row r="445" spans="10:10" ht="11.25" customHeight="1">
      <c r="J445" s="90"/>
    </row>
    <row r="446" spans="10:10" ht="11.25" customHeight="1">
      <c r="J446" s="90"/>
    </row>
    <row r="447" spans="10:10" ht="11.25" customHeight="1">
      <c r="J447" s="90"/>
    </row>
    <row r="448" spans="10:10" ht="11.25" customHeight="1">
      <c r="J448" s="90"/>
    </row>
    <row r="449" spans="10:10" ht="11.25" customHeight="1">
      <c r="J449" s="90"/>
    </row>
    <row r="450" spans="10:10" ht="11.25" customHeight="1">
      <c r="J450" s="90"/>
    </row>
    <row r="451" spans="10:10" ht="11.25" customHeight="1">
      <c r="J451" s="90"/>
    </row>
    <row r="452" spans="10:10" ht="11.25" customHeight="1">
      <c r="J452" s="90"/>
    </row>
    <row r="453" spans="10:10" ht="11.25" customHeight="1">
      <c r="J453" s="90"/>
    </row>
    <row r="454" spans="10:10" ht="11.25" customHeight="1">
      <c r="J454" s="90"/>
    </row>
    <row r="455" spans="10:10" ht="11.25" customHeight="1">
      <c r="J455" s="90"/>
    </row>
    <row r="456" spans="10:10" ht="11.25" customHeight="1">
      <c r="J456" s="90"/>
    </row>
    <row r="457" spans="10:10" ht="11.25" customHeight="1">
      <c r="J457" s="90"/>
    </row>
    <row r="458" spans="10:10" ht="11.25" customHeight="1">
      <c r="J458" s="90"/>
    </row>
    <row r="459" spans="10:10" ht="11.25" customHeight="1">
      <c r="J459" s="90"/>
    </row>
    <row r="460" spans="10:10" ht="11.25" customHeight="1">
      <c r="J460" s="90"/>
    </row>
    <row r="461" spans="10:10" ht="11.25" customHeight="1">
      <c r="J461" s="90"/>
    </row>
    <row r="462" spans="10:10" ht="11.25" customHeight="1">
      <c r="J462" s="90"/>
    </row>
    <row r="463" spans="10:10" ht="11.25" customHeight="1">
      <c r="J463" s="90"/>
    </row>
    <row r="464" spans="10:10" ht="11.25" customHeight="1">
      <c r="J464" s="90"/>
    </row>
    <row r="465" spans="10:10" ht="11.25" customHeight="1">
      <c r="J465" s="90"/>
    </row>
    <row r="466" spans="10:10" ht="11.25" customHeight="1">
      <c r="J466" s="90"/>
    </row>
    <row r="467" spans="10:10" ht="11.25" customHeight="1">
      <c r="J467" s="90"/>
    </row>
    <row r="468" spans="10:10" ht="11.25" customHeight="1">
      <c r="J468" s="90"/>
    </row>
    <row r="469" spans="10:10" ht="11.25" customHeight="1">
      <c r="J469" s="90"/>
    </row>
    <row r="470" spans="10:10" ht="11.25" customHeight="1">
      <c r="J470" s="90"/>
    </row>
    <row r="471" spans="10:10" ht="11.25" customHeight="1">
      <c r="J471" s="90"/>
    </row>
    <row r="472" spans="10:10" ht="11.25" customHeight="1">
      <c r="J472" s="90"/>
    </row>
    <row r="473" spans="10:10" ht="11.25" customHeight="1">
      <c r="J473" s="90"/>
    </row>
    <row r="474" spans="10:10" ht="11.25" customHeight="1">
      <c r="J474" s="90"/>
    </row>
    <row r="475" spans="10:10" ht="11.25" customHeight="1">
      <c r="J475" s="90"/>
    </row>
    <row r="476" spans="10:10" ht="11.25" customHeight="1">
      <c r="J476" s="90"/>
    </row>
    <row r="477" spans="10:10" ht="11.25" customHeight="1">
      <c r="J477" s="90"/>
    </row>
    <row r="478" spans="10:10" ht="11.25" customHeight="1">
      <c r="J478" s="90"/>
    </row>
    <row r="479" spans="10:10" ht="11.25" customHeight="1">
      <c r="J479" s="90"/>
    </row>
    <row r="480" spans="10:10" ht="11.25" customHeight="1">
      <c r="J480" s="90"/>
    </row>
    <row r="481" spans="10:10" ht="11.25" customHeight="1">
      <c r="J481" s="90"/>
    </row>
    <row r="482" spans="10:10" ht="11.25" customHeight="1">
      <c r="J482" s="90"/>
    </row>
    <row r="483" spans="10:10" ht="11.25" customHeight="1">
      <c r="J483" s="90"/>
    </row>
    <row r="484" spans="10:10" ht="11.25" customHeight="1">
      <c r="J484" s="90"/>
    </row>
    <row r="485" spans="10:10" ht="11.25" customHeight="1">
      <c r="J485" s="90"/>
    </row>
    <row r="486" spans="10:10" ht="11.25" customHeight="1">
      <c r="J486" s="90"/>
    </row>
    <row r="487" spans="10:10" ht="11.25" customHeight="1">
      <c r="J487" s="90"/>
    </row>
    <row r="488" spans="10:10" ht="11.25" customHeight="1">
      <c r="J488" s="90"/>
    </row>
    <row r="489" spans="10:10" ht="11.25" customHeight="1">
      <c r="J489" s="90"/>
    </row>
    <row r="490" spans="10:10" ht="11.25" customHeight="1">
      <c r="J490" s="90"/>
    </row>
    <row r="491" spans="10:10" ht="11.25" customHeight="1">
      <c r="J491" s="90"/>
    </row>
    <row r="492" spans="10:10" ht="11.25" customHeight="1">
      <c r="J492" s="90"/>
    </row>
    <row r="493" spans="10:10" ht="11.25" customHeight="1">
      <c r="J493" s="90"/>
    </row>
    <row r="494" spans="10:10" ht="11.25" customHeight="1">
      <c r="J494" s="90"/>
    </row>
    <row r="495" spans="10:10" ht="11.25" customHeight="1">
      <c r="J495" s="90"/>
    </row>
    <row r="496" spans="10:10" ht="11.25" customHeight="1">
      <c r="J496" s="90"/>
    </row>
    <row r="497" spans="10:10" ht="11.25" customHeight="1">
      <c r="J497" s="90"/>
    </row>
    <row r="498" spans="10:10" ht="11.25" customHeight="1">
      <c r="J498" s="90"/>
    </row>
    <row r="499" spans="10:10" ht="11.25" customHeight="1">
      <c r="J499" s="90"/>
    </row>
    <row r="500" spans="10:10" ht="11.25" customHeight="1">
      <c r="J500" s="90"/>
    </row>
    <row r="501" spans="10:10" ht="11.25" customHeight="1">
      <c r="J501" s="90"/>
    </row>
    <row r="502" spans="10:10" ht="11.25" customHeight="1">
      <c r="J502" s="90"/>
    </row>
    <row r="503" spans="10:10" ht="11.25" customHeight="1">
      <c r="J503" s="90"/>
    </row>
    <row r="504" spans="10:10" ht="11.25" customHeight="1">
      <c r="J504" s="90"/>
    </row>
    <row r="505" spans="10:10" ht="11.25" customHeight="1">
      <c r="J505" s="90"/>
    </row>
    <row r="506" spans="10:10" ht="11.25" customHeight="1">
      <c r="J506" s="90"/>
    </row>
    <row r="507" spans="10:10" ht="11.25" customHeight="1">
      <c r="J507" s="90"/>
    </row>
    <row r="508" spans="10:10" ht="11.25" customHeight="1">
      <c r="J508" s="90"/>
    </row>
    <row r="509" spans="10:10" ht="11.25" customHeight="1">
      <c r="J509" s="90"/>
    </row>
    <row r="510" spans="10:10" ht="11.25" customHeight="1">
      <c r="J510" s="90"/>
    </row>
    <row r="511" spans="10:10" ht="11.25" customHeight="1">
      <c r="J511" s="90"/>
    </row>
    <row r="512" spans="10:10" ht="11.25" customHeight="1">
      <c r="J512" s="90"/>
    </row>
    <row r="513" spans="10:10" ht="11.25" customHeight="1">
      <c r="J513" s="90"/>
    </row>
    <row r="514" spans="10:10" ht="11.25" customHeight="1">
      <c r="J514" s="90"/>
    </row>
    <row r="515" spans="10:10" ht="11.25" customHeight="1">
      <c r="J515" s="90"/>
    </row>
    <row r="516" spans="10:10" ht="11.25" customHeight="1">
      <c r="J516" s="90"/>
    </row>
    <row r="517" spans="10:10" ht="11.25" customHeight="1">
      <c r="J517" s="90"/>
    </row>
    <row r="518" spans="10:10" ht="11.25" customHeight="1">
      <c r="J518" s="90"/>
    </row>
    <row r="519" spans="10:10" ht="11.25" customHeight="1">
      <c r="J519" s="90"/>
    </row>
    <row r="520" spans="10:10" ht="11.25" customHeight="1">
      <c r="J520" s="90"/>
    </row>
    <row r="521" spans="10:10" ht="11.25" customHeight="1">
      <c r="J521" s="90"/>
    </row>
    <row r="522" spans="10:10" ht="11.25" customHeight="1">
      <c r="J522" s="90"/>
    </row>
    <row r="523" spans="10:10" ht="11.25" customHeight="1">
      <c r="J523" s="90"/>
    </row>
    <row r="524" spans="10:10" ht="11.25" customHeight="1">
      <c r="J524" s="90"/>
    </row>
    <row r="525" spans="10:10" ht="11.25" customHeight="1">
      <c r="J525" s="90"/>
    </row>
    <row r="526" spans="10:10" ht="11.25" customHeight="1">
      <c r="J526" s="90"/>
    </row>
    <row r="527" spans="10:10" ht="11.25" customHeight="1">
      <c r="J527" s="90"/>
    </row>
    <row r="528" spans="10:10" ht="11.25" customHeight="1">
      <c r="J528" s="90"/>
    </row>
    <row r="529" spans="10:10" ht="11.25" customHeight="1">
      <c r="J529" s="90"/>
    </row>
    <row r="530" spans="10:10" ht="11.25" customHeight="1">
      <c r="J530" s="90"/>
    </row>
    <row r="531" spans="10:10" ht="11.25" customHeight="1">
      <c r="J531" s="90"/>
    </row>
    <row r="532" spans="10:10" ht="11.25" customHeight="1">
      <c r="J532" s="90"/>
    </row>
    <row r="533" spans="10:10" ht="11.25" customHeight="1">
      <c r="J533" s="90"/>
    </row>
    <row r="534" spans="10:10" ht="11.25" customHeight="1">
      <c r="J534" s="90"/>
    </row>
    <row r="535" spans="10:10" ht="11.25" customHeight="1">
      <c r="J535" s="90"/>
    </row>
    <row r="536" spans="10:10" ht="11.25" customHeight="1">
      <c r="J536" s="90"/>
    </row>
    <row r="537" spans="10:10" ht="11.25" customHeight="1">
      <c r="J537" s="90"/>
    </row>
    <row r="538" spans="10:10" ht="11.25" customHeight="1">
      <c r="J538" s="90"/>
    </row>
    <row r="539" spans="10:10" ht="11.25" customHeight="1">
      <c r="J539" s="90"/>
    </row>
    <row r="540" spans="10:10" ht="11.25" customHeight="1">
      <c r="J540" s="90"/>
    </row>
    <row r="541" spans="10:10" ht="11.25" customHeight="1">
      <c r="J541" s="90"/>
    </row>
    <row r="542" spans="10:10" ht="11.25" customHeight="1">
      <c r="J542" s="90"/>
    </row>
    <row r="543" spans="10:10" ht="11.25" customHeight="1">
      <c r="J543" s="90"/>
    </row>
    <row r="544" spans="10:10" ht="11.25" customHeight="1">
      <c r="J544" s="90"/>
    </row>
    <row r="545" spans="10:10" ht="11.25" customHeight="1">
      <c r="J545" s="90"/>
    </row>
    <row r="546" spans="10:10" ht="11.25" customHeight="1">
      <c r="J546" s="90"/>
    </row>
    <row r="547" spans="10:10" ht="11.25" customHeight="1">
      <c r="J547" s="90"/>
    </row>
    <row r="548" spans="10:10" ht="11.25" customHeight="1">
      <c r="J548" s="90"/>
    </row>
    <row r="549" spans="10:10" ht="11.25" customHeight="1">
      <c r="J549" s="90"/>
    </row>
    <row r="550" spans="10:10" ht="11.25" customHeight="1">
      <c r="J550" s="90"/>
    </row>
    <row r="551" spans="10:10" ht="11.25" customHeight="1">
      <c r="J551" s="90"/>
    </row>
    <row r="552" spans="10:10" ht="11.25" customHeight="1">
      <c r="J552" s="90"/>
    </row>
    <row r="553" spans="10:10" ht="11.25" customHeight="1">
      <c r="J553" s="90"/>
    </row>
    <row r="554" spans="10:10" ht="11.25" customHeight="1">
      <c r="J554" s="90"/>
    </row>
    <row r="555" spans="10:10" ht="11.25" customHeight="1">
      <c r="J555" s="90"/>
    </row>
    <row r="556" spans="10:10" ht="11.25" customHeight="1">
      <c r="J556" s="90"/>
    </row>
    <row r="557" spans="10:10" ht="11.25" customHeight="1">
      <c r="J557" s="90"/>
    </row>
    <row r="558" spans="10:10" ht="11.25" customHeight="1">
      <c r="J558" s="90"/>
    </row>
    <row r="559" spans="10:10" ht="11.25" customHeight="1">
      <c r="J559" s="90"/>
    </row>
    <row r="560" spans="10:10" ht="11.25" customHeight="1">
      <c r="J560" s="90"/>
    </row>
    <row r="561" spans="10:10" ht="11.25" customHeight="1">
      <c r="J561" s="90"/>
    </row>
    <row r="562" spans="10:10" ht="11.25" customHeight="1">
      <c r="J562" s="90"/>
    </row>
    <row r="563" spans="10:10" ht="11.25" customHeight="1">
      <c r="J563" s="90"/>
    </row>
    <row r="564" spans="10:10" ht="11.25" customHeight="1">
      <c r="J564" s="90"/>
    </row>
    <row r="565" spans="10:10" ht="11.25" customHeight="1">
      <c r="J565" s="90"/>
    </row>
    <row r="566" spans="10:10" ht="11.25" customHeight="1">
      <c r="J566" s="90"/>
    </row>
    <row r="567" spans="10:10" ht="11.25" customHeight="1">
      <c r="J567" s="90"/>
    </row>
    <row r="568" spans="10:10" ht="11.25" customHeight="1">
      <c r="J568" s="90"/>
    </row>
    <row r="569" spans="10:10" ht="11.25" customHeight="1">
      <c r="J569" s="90"/>
    </row>
    <row r="570" spans="10:10" ht="11.25" customHeight="1">
      <c r="J570" s="90"/>
    </row>
    <row r="571" spans="10:10" ht="11.25" customHeight="1">
      <c r="J571" s="90"/>
    </row>
    <row r="572" spans="10:10" ht="11.25" customHeight="1">
      <c r="J572" s="90"/>
    </row>
    <row r="573" spans="10:10" ht="11.25" customHeight="1">
      <c r="J573" s="90"/>
    </row>
    <row r="574" spans="10:10" ht="11.25" customHeight="1">
      <c r="J574" s="90"/>
    </row>
    <row r="575" spans="10:10" ht="11.25" customHeight="1">
      <c r="J575" s="90"/>
    </row>
    <row r="576" spans="10:10" ht="11.25" customHeight="1">
      <c r="J576" s="90"/>
    </row>
    <row r="577" spans="10:10" ht="11.25" customHeight="1">
      <c r="J577" s="90"/>
    </row>
    <row r="578" spans="10:10" ht="11.25" customHeight="1">
      <c r="J578" s="90"/>
    </row>
    <row r="579" spans="10:10" ht="11.25" customHeight="1">
      <c r="J579" s="90"/>
    </row>
    <row r="580" spans="10:10" ht="11.25" customHeight="1">
      <c r="J580" s="90"/>
    </row>
    <row r="581" spans="10:10" ht="11.25" customHeight="1">
      <c r="J581" s="90"/>
    </row>
    <row r="582" spans="10:10" ht="11.25" customHeight="1">
      <c r="J582" s="90"/>
    </row>
    <row r="583" spans="10:10" ht="11.25" customHeight="1">
      <c r="J583" s="90"/>
    </row>
    <row r="584" spans="10:10" ht="11.25" customHeight="1">
      <c r="J584" s="90"/>
    </row>
    <row r="585" spans="10:10" ht="11.25" customHeight="1">
      <c r="J585" s="90"/>
    </row>
    <row r="586" spans="10:10" ht="11.25" customHeight="1">
      <c r="J586" s="90"/>
    </row>
    <row r="587" spans="10:10" ht="11.25" customHeight="1">
      <c r="J587" s="90"/>
    </row>
    <row r="588" spans="10:10" ht="11.25" customHeight="1">
      <c r="J588" s="90"/>
    </row>
    <row r="589" spans="10:10" ht="11.25" customHeight="1">
      <c r="J589" s="90"/>
    </row>
    <row r="590" spans="10:10" ht="11.25" customHeight="1">
      <c r="J590" s="90"/>
    </row>
    <row r="591" spans="10:10" ht="11.25" customHeight="1">
      <c r="J591" s="90"/>
    </row>
    <row r="592" spans="10:10" ht="11.25" customHeight="1">
      <c r="J592" s="90"/>
    </row>
    <row r="593" spans="10:10" ht="11.25" customHeight="1">
      <c r="J593" s="90"/>
    </row>
    <row r="594" spans="10:10" ht="11.25" customHeight="1">
      <c r="J594" s="90"/>
    </row>
    <row r="595" spans="10:10" ht="11.25" customHeight="1">
      <c r="J595" s="90"/>
    </row>
    <row r="596" spans="10:10" ht="11.25" customHeight="1">
      <c r="J596" s="90"/>
    </row>
    <row r="597" spans="10:10" ht="11.25" customHeight="1">
      <c r="J597" s="90"/>
    </row>
    <row r="598" spans="10:10" ht="11.25" customHeight="1">
      <c r="J598" s="90"/>
    </row>
    <row r="599" spans="10:10" ht="11.25" customHeight="1">
      <c r="J599" s="90"/>
    </row>
    <row r="600" spans="10:10" ht="11.25" customHeight="1">
      <c r="J600" s="90"/>
    </row>
    <row r="601" spans="10:10" ht="11.25" customHeight="1">
      <c r="J601" s="90"/>
    </row>
    <row r="602" spans="10:10" ht="11.25" customHeight="1">
      <c r="J602" s="90"/>
    </row>
    <row r="603" spans="10:10" ht="11.25" customHeight="1">
      <c r="J603" s="90"/>
    </row>
    <row r="604" spans="10:10" ht="11.25" customHeight="1">
      <c r="J604" s="90"/>
    </row>
    <row r="605" spans="10:10" ht="11.25" customHeight="1">
      <c r="J605" s="90"/>
    </row>
    <row r="606" spans="10:10" ht="11.25" customHeight="1">
      <c r="J606" s="90"/>
    </row>
    <row r="607" spans="10:10" ht="11.25" customHeight="1">
      <c r="J607" s="90"/>
    </row>
    <row r="608" spans="10:10" ht="11.25" customHeight="1">
      <c r="J608" s="90"/>
    </row>
    <row r="609" spans="10:10" ht="11.25" customHeight="1">
      <c r="J609" s="90"/>
    </row>
    <row r="610" spans="10:10" ht="11.25" customHeight="1">
      <c r="J610" s="90"/>
    </row>
    <row r="611" spans="10:10" ht="11.25" customHeight="1">
      <c r="J611" s="90"/>
    </row>
    <row r="612" spans="10:10" ht="11.25" customHeight="1">
      <c r="J612" s="90"/>
    </row>
    <row r="613" spans="10:10" ht="11.25" customHeight="1">
      <c r="J613" s="90"/>
    </row>
    <row r="614" spans="10:10" ht="11.25" customHeight="1">
      <c r="J614" s="90"/>
    </row>
    <row r="615" spans="10:10" ht="11.25" customHeight="1">
      <c r="J615" s="90"/>
    </row>
    <row r="616" spans="10:10" ht="11.25" customHeight="1">
      <c r="J616" s="90"/>
    </row>
    <row r="617" spans="10:10" ht="11.25" customHeight="1">
      <c r="J617" s="90"/>
    </row>
    <row r="618" spans="10:10" ht="11.25" customHeight="1">
      <c r="J618" s="90"/>
    </row>
    <row r="619" spans="10:10" ht="11.25" customHeight="1">
      <c r="J619" s="90"/>
    </row>
    <row r="620" spans="10:10" ht="11.25" customHeight="1">
      <c r="J620" s="90"/>
    </row>
    <row r="621" spans="10:10" ht="11.25" customHeight="1">
      <c r="J621" s="90"/>
    </row>
    <row r="622" spans="10:10" ht="11.25" customHeight="1">
      <c r="J622" s="90"/>
    </row>
    <row r="623" spans="10:10" ht="11.25" customHeight="1">
      <c r="J623" s="90"/>
    </row>
    <row r="624" spans="10:10" ht="11.25" customHeight="1">
      <c r="J624" s="90"/>
    </row>
    <row r="625" spans="10:10" ht="11.25" customHeight="1">
      <c r="J625" s="90"/>
    </row>
    <row r="626" spans="10:10" ht="11.25" customHeight="1">
      <c r="J626" s="90"/>
    </row>
    <row r="627" spans="10:10" ht="11.25" customHeight="1">
      <c r="J627" s="90"/>
    </row>
    <row r="628" spans="10:10" ht="11.25" customHeight="1">
      <c r="J628" s="90"/>
    </row>
    <row r="629" spans="10:10" ht="11.25" customHeight="1">
      <c r="J629" s="90"/>
    </row>
    <row r="630" spans="10:10" ht="11.25" customHeight="1">
      <c r="J630" s="90"/>
    </row>
    <row r="631" spans="10:10" ht="11.25" customHeight="1">
      <c r="J631" s="90"/>
    </row>
    <row r="632" spans="10:10" ht="11.25" customHeight="1">
      <c r="J632" s="90"/>
    </row>
    <row r="633" spans="10:10" ht="11.25" customHeight="1">
      <c r="J633" s="90"/>
    </row>
    <row r="634" spans="10:10" ht="11.25" customHeight="1">
      <c r="J634" s="90"/>
    </row>
    <row r="635" spans="10:10" ht="11.25" customHeight="1">
      <c r="J635" s="90"/>
    </row>
    <row r="636" spans="10:10" ht="11.25" customHeight="1">
      <c r="J636" s="90"/>
    </row>
    <row r="637" spans="10:10" ht="11.25" customHeight="1">
      <c r="J637" s="90"/>
    </row>
    <row r="638" spans="10:10" ht="11.25" customHeight="1">
      <c r="J638" s="90"/>
    </row>
    <row r="639" spans="10:10" ht="11.25" customHeight="1">
      <c r="J639" s="90"/>
    </row>
    <row r="640" spans="10:10" ht="11.25" customHeight="1">
      <c r="J640" s="90"/>
    </row>
    <row r="641" spans="10:10" ht="11.25" customHeight="1">
      <c r="J641" s="90"/>
    </row>
    <row r="642" spans="10:10" ht="11.25" customHeight="1">
      <c r="J642" s="90"/>
    </row>
    <row r="643" spans="10:10" ht="11.25" customHeight="1">
      <c r="J643" s="90"/>
    </row>
    <row r="644" spans="10:10" ht="11.25" customHeight="1">
      <c r="J644" s="90"/>
    </row>
    <row r="645" spans="10:10" ht="11.25" customHeight="1">
      <c r="J645" s="90"/>
    </row>
    <row r="646" spans="10:10" ht="11.25" customHeight="1">
      <c r="J646" s="90"/>
    </row>
    <row r="647" spans="10:10" ht="11.25" customHeight="1">
      <c r="J647" s="90"/>
    </row>
    <row r="648" spans="10:10" ht="11.25" customHeight="1">
      <c r="J648" s="90"/>
    </row>
    <row r="649" spans="10:10" ht="11.25" customHeight="1">
      <c r="J649" s="90"/>
    </row>
    <row r="650" spans="10:10" ht="11.25" customHeight="1">
      <c r="J650" s="90"/>
    </row>
    <row r="651" spans="10:10" ht="11.25" customHeight="1">
      <c r="J651" s="90"/>
    </row>
    <row r="652" spans="10:10" ht="11.25" customHeight="1">
      <c r="J652" s="90"/>
    </row>
    <row r="653" spans="10:10" ht="11.25" customHeight="1">
      <c r="J653" s="90"/>
    </row>
    <row r="654" spans="10:10" ht="11.25" customHeight="1">
      <c r="J654" s="90"/>
    </row>
    <row r="655" spans="10:10" ht="11.25" customHeight="1">
      <c r="J655" s="90"/>
    </row>
    <row r="656" spans="10:10" ht="11.25" customHeight="1">
      <c r="J656" s="90"/>
    </row>
    <row r="657" spans="10:10" ht="11.25" customHeight="1">
      <c r="J657" s="90"/>
    </row>
    <row r="658" spans="10:10" ht="11.25" customHeight="1">
      <c r="J658" s="90"/>
    </row>
    <row r="659" spans="10:10" ht="11.25" customHeight="1">
      <c r="J659" s="90"/>
    </row>
    <row r="660" spans="10:10" ht="11.25" customHeight="1">
      <c r="J660" s="90"/>
    </row>
    <row r="661" spans="10:10" ht="11.25" customHeight="1">
      <c r="J661" s="90"/>
    </row>
    <row r="662" spans="10:10" ht="11.25" customHeight="1">
      <c r="J662" s="90"/>
    </row>
    <row r="663" spans="10:10" ht="11.25" customHeight="1">
      <c r="J663" s="90"/>
    </row>
    <row r="664" spans="10:10" ht="11.25" customHeight="1">
      <c r="J664" s="90"/>
    </row>
    <row r="665" spans="10:10" ht="11.25" customHeight="1">
      <c r="J665" s="90"/>
    </row>
    <row r="666" spans="10:10" ht="11.25" customHeight="1">
      <c r="J666" s="90"/>
    </row>
    <row r="667" spans="10:10" ht="11.25" customHeight="1">
      <c r="J667" s="90"/>
    </row>
    <row r="668" spans="10:10" ht="11.25" customHeight="1">
      <c r="J668" s="90"/>
    </row>
    <row r="669" spans="10:10" ht="11.25" customHeight="1">
      <c r="J669" s="90"/>
    </row>
    <row r="670" spans="10:10" ht="11.25" customHeight="1">
      <c r="J670" s="90"/>
    </row>
    <row r="671" spans="10:10" ht="11.25" customHeight="1">
      <c r="J671" s="90"/>
    </row>
    <row r="672" spans="10:10" ht="11.25" customHeight="1">
      <c r="J672" s="90"/>
    </row>
    <row r="673" spans="10:10" ht="11.25" customHeight="1">
      <c r="J673" s="90"/>
    </row>
    <row r="674" spans="10:10" ht="11.25" customHeight="1">
      <c r="J674" s="90"/>
    </row>
    <row r="675" spans="10:10" ht="11.25" customHeight="1">
      <c r="J675" s="90"/>
    </row>
    <row r="676" spans="10:10" ht="11.25" customHeight="1">
      <c r="J676" s="90"/>
    </row>
    <row r="677" spans="10:10" ht="11.25" customHeight="1">
      <c r="J677" s="90"/>
    </row>
    <row r="678" spans="10:10" ht="11.25" customHeight="1">
      <c r="J678" s="90"/>
    </row>
    <row r="679" spans="10:10" ht="11.25" customHeight="1">
      <c r="J679" s="90"/>
    </row>
    <row r="680" spans="10:10" ht="11.25" customHeight="1">
      <c r="J680" s="90"/>
    </row>
    <row r="681" spans="10:10" ht="11.25" customHeight="1">
      <c r="J681" s="90"/>
    </row>
    <row r="682" spans="10:10" ht="11.25" customHeight="1">
      <c r="J682" s="90"/>
    </row>
    <row r="683" spans="10:10" ht="11.25" customHeight="1">
      <c r="J683" s="90"/>
    </row>
    <row r="684" spans="10:10" ht="11.25" customHeight="1">
      <c r="J684" s="90"/>
    </row>
    <row r="685" spans="10:10" ht="11.25" customHeight="1">
      <c r="J685" s="90"/>
    </row>
    <row r="686" spans="10:10" ht="11.25" customHeight="1">
      <c r="J686" s="90"/>
    </row>
    <row r="687" spans="10:10" ht="11.25" customHeight="1">
      <c r="J687" s="90"/>
    </row>
    <row r="688" spans="10:10" ht="11.25" customHeight="1">
      <c r="J688" s="90"/>
    </row>
    <row r="689" spans="10:10" ht="11.25" customHeight="1">
      <c r="J689" s="90"/>
    </row>
    <row r="690" spans="10:10" ht="11.25" customHeight="1">
      <c r="J690" s="90"/>
    </row>
    <row r="691" spans="10:10" ht="11.25" customHeight="1">
      <c r="J691" s="90"/>
    </row>
    <row r="692" spans="10:10" ht="11.25" customHeight="1">
      <c r="J692" s="90"/>
    </row>
    <row r="693" spans="10:10" ht="11.25" customHeight="1">
      <c r="J693" s="90"/>
    </row>
    <row r="694" spans="10:10" ht="11.25" customHeight="1">
      <c r="J694" s="90"/>
    </row>
    <row r="695" spans="10:10" ht="11.25" customHeight="1">
      <c r="J695" s="90"/>
    </row>
    <row r="696" spans="10:10" ht="11.25" customHeight="1">
      <c r="J696" s="90"/>
    </row>
    <row r="697" spans="10:10" ht="11.25" customHeight="1">
      <c r="J697" s="90"/>
    </row>
    <row r="698" spans="10:10" ht="11.25" customHeight="1">
      <c r="J698" s="90"/>
    </row>
    <row r="699" spans="10:10" ht="11.25" customHeight="1">
      <c r="J699" s="90"/>
    </row>
    <row r="700" spans="10:10" ht="11.25" customHeight="1">
      <c r="J700" s="90"/>
    </row>
    <row r="701" spans="10:10" ht="11.25" customHeight="1">
      <c r="J701" s="90"/>
    </row>
    <row r="702" spans="10:10" ht="11.25" customHeight="1">
      <c r="J702" s="90"/>
    </row>
    <row r="703" spans="10:10" ht="11.25" customHeight="1">
      <c r="J703" s="90"/>
    </row>
    <row r="704" spans="10:10" ht="11.25" customHeight="1">
      <c r="J704" s="90"/>
    </row>
    <row r="705" spans="10:10" ht="11.25" customHeight="1">
      <c r="J705" s="90"/>
    </row>
    <row r="706" spans="10:10" ht="11.25" customHeight="1">
      <c r="J706" s="90"/>
    </row>
    <row r="707" spans="10:10" ht="11.25" customHeight="1">
      <c r="J707" s="90"/>
    </row>
    <row r="708" spans="10:10" ht="11.25" customHeight="1">
      <c r="J708" s="90"/>
    </row>
    <row r="709" spans="10:10" ht="11.25" customHeight="1">
      <c r="J709" s="90"/>
    </row>
    <row r="710" spans="10:10" ht="11.25" customHeight="1">
      <c r="J710" s="90"/>
    </row>
    <row r="711" spans="10:10" ht="11.25" customHeight="1">
      <c r="J711" s="90"/>
    </row>
    <row r="712" spans="10:10" ht="11.25" customHeight="1">
      <c r="J712" s="90"/>
    </row>
    <row r="713" spans="10:10" ht="11.25" customHeight="1">
      <c r="J713" s="90"/>
    </row>
    <row r="714" spans="10:10" ht="11.25" customHeight="1">
      <c r="J714" s="90"/>
    </row>
    <row r="715" spans="10:10" ht="11.25" customHeight="1">
      <c r="J715" s="90"/>
    </row>
    <row r="716" spans="10:10" ht="11.25" customHeight="1">
      <c r="J716" s="90"/>
    </row>
    <row r="717" spans="10:10" ht="11.25" customHeight="1">
      <c r="J717" s="90"/>
    </row>
    <row r="718" spans="10:10" ht="11.25" customHeight="1">
      <c r="J718" s="90"/>
    </row>
    <row r="719" spans="10:10" ht="11.25" customHeight="1">
      <c r="J719" s="90"/>
    </row>
    <row r="720" spans="10:10" ht="11.25" customHeight="1">
      <c r="J720" s="90"/>
    </row>
    <row r="721" spans="10:10" ht="11.25" customHeight="1">
      <c r="J721" s="90"/>
    </row>
    <row r="722" spans="10:10" ht="11.25" customHeight="1">
      <c r="J722" s="90"/>
    </row>
    <row r="723" spans="10:10" ht="11.25" customHeight="1">
      <c r="J723" s="90"/>
    </row>
    <row r="724" spans="10:10" ht="11.25" customHeight="1">
      <c r="J724" s="90"/>
    </row>
    <row r="725" spans="10:10" ht="11.25" customHeight="1">
      <c r="J725" s="90"/>
    </row>
    <row r="726" spans="10:10" ht="11.25" customHeight="1">
      <c r="J726" s="90"/>
    </row>
    <row r="727" spans="10:10" ht="11.25" customHeight="1">
      <c r="J727" s="90"/>
    </row>
    <row r="728" spans="10:10" ht="11.25" customHeight="1">
      <c r="J728" s="90"/>
    </row>
    <row r="729" spans="10:10" ht="11.25" customHeight="1">
      <c r="J729" s="90"/>
    </row>
    <row r="730" spans="10:10" ht="11.25" customHeight="1">
      <c r="J730" s="90"/>
    </row>
    <row r="731" spans="10:10" ht="11.25" customHeight="1">
      <c r="J731" s="90"/>
    </row>
    <row r="732" spans="10:10" ht="11.25" customHeight="1">
      <c r="J732" s="90"/>
    </row>
    <row r="733" spans="10:10" ht="11.25" customHeight="1">
      <c r="J733" s="90"/>
    </row>
    <row r="734" spans="10:10" ht="11.25" customHeight="1">
      <c r="J734" s="90"/>
    </row>
    <row r="735" spans="10:10" ht="11.25" customHeight="1">
      <c r="J735" s="90"/>
    </row>
    <row r="736" spans="10:10" ht="11.25" customHeight="1">
      <c r="J736" s="90"/>
    </row>
    <row r="737" spans="10:10" ht="11.25" customHeight="1">
      <c r="J737" s="90"/>
    </row>
    <row r="738" spans="10:10" ht="11.25" customHeight="1">
      <c r="J738" s="90"/>
    </row>
    <row r="739" spans="10:10" ht="11.25" customHeight="1">
      <c r="J739" s="90"/>
    </row>
    <row r="740" spans="10:10" ht="11.25" customHeight="1">
      <c r="J740" s="90"/>
    </row>
    <row r="741" spans="10:10" ht="11.25" customHeight="1">
      <c r="J741" s="90"/>
    </row>
    <row r="742" spans="10:10" ht="11.25" customHeight="1">
      <c r="J742" s="90"/>
    </row>
    <row r="743" spans="10:10" ht="11.25" customHeight="1">
      <c r="J743" s="90"/>
    </row>
    <row r="744" spans="10:10" ht="11.25" customHeight="1">
      <c r="J744" s="90"/>
    </row>
    <row r="745" spans="10:10" ht="11.25" customHeight="1">
      <c r="J745" s="90"/>
    </row>
    <row r="746" spans="10:10" ht="11.25" customHeight="1">
      <c r="J746" s="90"/>
    </row>
    <row r="747" spans="10:10" ht="11.25" customHeight="1">
      <c r="J747" s="90"/>
    </row>
    <row r="748" spans="10:10" ht="11.25" customHeight="1">
      <c r="J748" s="90"/>
    </row>
    <row r="749" spans="10:10" ht="11.25" customHeight="1">
      <c r="J749" s="90"/>
    </row>
    <row r="750" spans="10:10" ht="11.25" customHeight="1">
      <c r="J750" s="90"/>
    </row>
    <row r="751" spans="10:10" ht="11.25" customHeight="1">
      <c r="J751" s="90"/>
    </row>
    <row r="752" spans="10:10" ht="11.25" customHeight="1">
      <c r="J752" s="90"/>
    </row>
    <row r="753" spans="10:10" ht="11.25" customHeight="1">
      <c r="J753" s="90"/>
    </row>
    <row r="754" spans="10:10" ht="11.25" customHeight="1">
      <c r="J754" s="90"/>
    </row>
    <row r="755" spans="10:10" ht="11.25" customHeight="1">
      <c r="J755" s="90"/>
    </row>
    <row r="756" spans="10:10" ht="11.25" customHeight="1">
      <c r="J756" s="90"/>
    </row>
    <row r="757" spans="10:10" ht="11.25" customHeight="1">
      <c r="J757" s="90"/>
    </row>
    <row r="758" spans="10:10" ht="11.25" customHeight="1">
      <c r="J758" s="90"/>
    </row>
    <row r="759" spans="10:10" ht="11.25" customHeight="1">
      <c r="J759" s="90"/>
    </row>
    <row r="760" spans="10:10" ht="11.25" customHeight="1">
      <c r="J760" s="90"/>
    </row>
    <row r="761" spans="10:10" ht="11.25" customHeight="1">
      <c r="J761" s="90"/>
    </row>
    <row r="762" spans="10:10" ht="11.25" customHeight="1">
      <c r="J762" s="90"/>
    </row>
    <row r="763" spans="10:10" ht="11.25" customHeight="1">
      <c r="J763" s="90"/>
    </row>
    <row r="764" spans="10:10" ht="11.25" customHeight="1">
      <c r="J764" s="90"/>
    </row>
    <row r="765" spans="10:10" ht="11.25" customHeight="1">
      <c r="J765" s="90"/>
    </row>
    <row r="766" spans="10:10" ht="11.25" customHeight="1">
      <c r="J766" s="90"/>
    </row>
    <row r="767" spans="10:10" ht="11.25" customHeight="1">
      <c r="J767" s="90"/>
    </row>
    <row r="768" spans="10:10" ht="11.25" customHeight="1">
      <c r="J768" s="90"/>
    </row>
    <row r="769" spans="10:10" ht="11.25" customHeight="1">
      <c r="J769" s="90"/>
    </row>
    <row r="770" spans="10:10" ht="11.25" customHeight="1">
      <c r="J770" s="90"/>
    </row>
    <row r="771" spans="10:10" ht="11.25" customHeight="1">
      <c r="J771" s="90"/>
    </row>
    <row r="772" spans="10:10" ht="11.25" customHeight="1">
      <c r="J772" s="90"/>
    </row>
    <row r="773" spans="10:10" ht="11.25" customHeight="1">
      <c r="J773" s="90"/>
    </row>
    <row r="774" spans="10:10" ht="11.25" customHeight="1">
      <c r="J774" s="90"/>
    </row>
    <row r="775" spans="10:10" ht="11.25" customHeight="1">
      <c r="J775" s="90"/>
    </row>
    <row r="776" spans="10:10" ht="11.25" customHeight="1">
      <c r="J776" s="90"/>
    </row>
    <row r="777" spans="10:10" ht="11.25" customHeight="1">
      <c r="J777" s="90"/>
    </row>
    <row r="778" spans="10:10" ht="11.25" customHeight="1">
      <c r="J778" s="90"/>
    </row>
    <row r="779" spans="10:10" ht="11.25" customHeight="1">
      <c r="J779" s="90"/>
    </row>
    <row r="780" spans="10:10" ht="11.25" customHeight="1">
      <c r="J780" s="90"/>
    </row>
    <row r="781" spans="10:10" ht="11.25" customHeight="1">
      <c r="J781" s="90"/>
    </row>
    <row r="782" spans="10:10" ht="11.25" customHeight="1">
      <c r="J782" s="90"/>
    </row>
    <row r="783" spans="10:10" ht="11.25" customHeight="1">
      <c r="J783" s="90"/>
    </row>
    <row r="784" spans="10:10" ht="11.25" customHeight="1">
      <c r="J784" s="90"/>
    </row>
    <row r="785" spans="10:10" ht="11.25" customHeight="1">
      <c r="J785" s="90"/>
    </row>
    <row r="786" spans="10:10" ht="11.25" customHeight="1">
      <c r="J786" s="90"/>
    </row>
    <row r="787" spans="10:10" ht="11.25" customHeight="1">
      <c r="J787" s="90"/>
    </row>
    <row r="788" spans="10:10" ht="11.25" customHeight="1">
      <c r="J788" s="90"/>
    </row>
    <row r="789" spans="10:10" ht="11.25" customHeight="1">
      <c r="J789" s="90"/>
    </row>
    <row r="790" spans="10:10" ht="11.25" customHeight="1">
      <c r="J790" s="90"/>
    </row>
    <row r="791" spans="10:10" ht="11.25" customHeight="1">
      <c r="J791" s="90"/>
    </row>
    <row r="792" spans="10:10" ht="11.25" customHeight="1">
      <c r="J792" s="90"/>
    </row>
    <row r="793" spans="10:10" ht="11.25" customHeight="1">
      <c r="J793" s="90"/>
    </row>
    <row r="794" spans="10:10" ht="11.25" customHeight="1">
      <c r="J794" s="90"/>
    </row>
    <row r="795" spans="10:10" ht="11.25" customHeight="1">
      <c r="J795" s="90"/>
    </row>
    <row r="796" spans="10:10" ht="11.25" customHeight="1">
      <c r="J796" s="90"/>
    </row>
    <row r="797" spans="10:10" ht="11.25" customHeight="1">
      <c r="J797" s="90"/>
    </row>
    <row r="798" spans="10:10" ht="11.25" customHeight="1">
      <c r="J798" s="90"/>
    </row>
    <row r="799" spans="10:10" ht="11.25" customHeight="1">
      <c r="J799" s="90"/>
    </row>
    <row r="800" spans="10:10" ht="11.25" customHeight="1">
      <c r="J800" s="90"/>
    </row>
    <row r="801" spans="10:10" ht="11.25" customHeight="1">
      <c r="J801" s="90"/>
    </row>
    <row r="802" spans="10:10" ht="11.25" customHeight="1">
      <c r="J802" s="90"/>
    </row>
    <row r="803" spans="10:10" ht="11.25" customHeight="1">
      <c r="J803" s="90"/>
    </row>
    <row r="804" spans="10:10" ht="11.25" customHeight="1">
      <c r="J804" s="90"/>
    </row>
    <row r="805" spans="10:10" ht="11.25" customHeight="1">
      <c r="J805" s="90"/>
    </row>
    <row r="806" spans="10:10" ht="11.25" customHeight="1">
      <c r="J806" s="90"/>
    </row>
    <row r="807" spans="10:10" ht="11.25" customHeight="1">
      <c r="J807" s="90"/>
    </row>
    <row r="808" spans="10:10" ht="11.25" customHeight="1">
      <c r="J808" s="90"/>
    </row>
    <row r="809" spans="10:10" ht="11.25" customHeight="1">
      <c r="J809" s="90"/>
    </row>
    <row r="810" spans="10:10" ht="11.25" customHeight="1">
      <c r="J810" s="90"/>
    </row>
    <row r="811" spans="10:10" ht="11.25" customHeight="1">
      <c r="J811" s="90"/>
    </row>
    <row r="812" spans="10:10" ht="11.25" customHeight="1">
      <c r="J812" s="90"/>
    </row>
    <row r="813" spans="10:10" ht="11.25" customHeight="1">
      <c r="J813" s="90"/>
    </row>
    <row r="814" spans="10:10" ht="11.25" customHeight="1">
      <c r="J814" s="90"/>
    </row>
    <row r="815" spans="10:10" ht="11.25" customHeight="1">
      <c r="J815" s="90"/>
    </row>
    <row r="816" spans="10:10" ht="11.25" customHeight="1">
      <c r="J816" s="90"/>
    </row>
    <row r="817" spans="10:10" ht="11.25" customHeight="1">
      <c r="J817" s="90"/>
    </row>
    <row r="818" spans="10:10" ht="11.25" customHeight="1">
      <c r="J818" s="90"/>
    </row>
    <row r="819" spans="10:10" ht="11.25" customHeight="1">
      <c r="J819" s="90"/>
    </row>
    <row r="820" spans="10:10" ht="11.25" customHeight="1">
      <c r="J820" s="90"/>
    </row>
    <row r="821" spans="10:10" ht="11.25" customHeight="1">
      <c r="J821" s="90"/>
    </row>
    <row r="822" spans="10:10" ht="11.25" customHeight="1">
      <c r="J822" s="90"/>
    </row>
    <row r="823" spans="10:10" ht="11.25" customHeight="1">
      <c r="J823" s="90"/>
    </row>
    <row r="824" spans="10:10" ht="11.25" customHeight="1">
      <c r="J824" s="90"/>
    </row>
    <row r="825" spans="10:10" ht="11.25" customHeight="1">
      <c r="J825" s="90"/>
    </row>
    <row r="826" spans="10:10" ht="11.25" customHeight="1">
      <c r="J826" s="90"/>
    </row>
    <row r="827" spans="10:10" ht="11.25" customHeight="1">
      <c r="J827" s="90"/>
    </row>
    <row r="828" spans="10:10" ht="11.25" customHeight="1">
      <c r="J828" s="90"/>
    </row>
    <row r="829" spans="10:10" ht="11.25" customHeight="1">
      <c r="J829" s="90"/>
    </row>
    <row r="830" spans="10:10" ht="11.25" customHeight="1">
      <c r="J830" s="90"/>
    </row>
    <row r="831" spans="10:10" ht="11.25" customHeight="1">
      <c r="J831" s="90"/>
    </row>
    <row r="832" spans="10:10" ht="11.25" customHeight="1">
      <c r="J832" s="90"/>
    </row>
    <row r="833" spans="10:10" ht="11.25" customHeight="1">
      <c r="J833" s="90"/>
    </row>
    <row r="834" spans="10:10" ht="11.25" customHeight="1">
      <c r="J834" s="90"/>
    </row>
    <row r="835" spans="10:10" ht="11.25" customHeight="1">
      <c r="J835" s="90"/>
    </row>
    <row r="836" spans="10:10" ht="11.25" customHeight="1">
      <c r="J836" s="90"/>
    </row>
    <row r="837" spans="10:10" ht="11.25" customHeight="1">
      <c r="J837" s="90"/>
    </row>
    <row r="838" spans="10:10" ht="11.25" customHeight="1">
      <c r="J838" s="90"/>
    </row>
    <row r="839" spans="10:10" ht="11.25" customHeight="1">
      <c r="J839" s="90"/>
    </row>
    <row r="840" spans="10:10" ht="11.25" customHeight="1">
      <c r="J840" s="90"/>
    </row>
    <row r="841" spans="10:10" ht="11.25" customHeight="1">
      <c r="J841" s="90"/>
    </row>
    <row r="842" spans="10:10" ht="11.25" customHeight="1">
      <c r="J842" s="90"/>
    </row>
    <row r="843" spans="10:10" ht="11.25" customHeight="1">
      <c r="J843" s="90"/>
    </row>
    <row r="844" spans="10:10" ht="11.25" customHeight="1">
      <c r="J844" s="90"/>
    </row>
    <row r="845" spans="10:10" ht="11.25" customHeight="1">
      <c r="J845" s="90"/>
    </row>
    <row r="846" spans="10:10" ht="11.25" customHeight="1">
      <c r="J846" s="90"/>
    </row>
    <row r="847" spans="10:10" ht="11.25" customHeight="1">
      <c r="J847" s="90"/>
    </row>
    <row r="848" spans="10:10" ht="11.25" customHeight="1">
      <c r="J848" s="90"/>
    </row>
    <row r="849" spans="10:10" ht="11.25" customHeight="1">
      <c r="J849" s="90"/>
    </row>
    <row r="850" spans="10:10" ht="11.25" customHeight="1">
      <c r="J850" s="90"/>
    </row>
    <row r="851" spans="10:10" ht="11.25" customHeight="1">
      <c r="J851" s="90"/>
    </row>
    <row r="852" spans="10:10" ht="11.25" customHeight="1">
      <c r="J852" s="90"/>
    </row>
    <row r="853" spans="10:10" ht="11.25" customHeight="1">
      <c r="J853" s="90"/>
    </row>
    <row r="854" spans="10:10" ht="11.25" customHeight="1">
      <c r="J854" s="90"/>
    </row>
    <row r="855" spans="10:10" ht="11.25" customHeight="1">
      <c r="J855" s="90"/>
    </row>
    <row r="856" spans="10:10" ht="11.25" customHeight="1">
      <c r="J856" s="90"/>
    </row>
    <row r="857" spans="10:10" ht="11.25" customHeight="1">
      <c r="J857" s="90"/>
    </row>
    <row r="858" spans="10:10" ht="11.25" customHeight="1">
      <c r="J858" s="90"/>
    </row>
    <row r="859" spans="10:10" ht="11.25" customHeight="1">
      <c r="J859" s="90"/>
    </row>
    <row r="860" spans="10:10" ht="11.25" customHeight="1">
      <c r="J860" s="90"/>
    </row>
    <row r="861" spans="10:10" ht="11.25" customHeight="1">
      <c r="J861" s="90"/>
    </row>
    <row r="862" spans="10:10" ht="11.25" customHeight="1">
      <c r="J862" s="90"/>
    </row>
    <row r="863" spans="10:10" ht="11.25" customHeight="1">
      <c r="J863" s="90"/>
    </row>
    <row r="864" spans="10:10" ht="11.25" customHeight="1">
      <c r="J864" s="90"/>
    </row>
    <row r="865" spans="10:10" ht="11.25" customHeight="1">
      <c r="J865" s="90"/>
    </row>
    <row r="866" spans="10:10" ht="11.25" customHeight="1">
      <c r="J866" s="90"/>
    </row>
    <row r="867" spans="10:10" ht="11.25" customHeight="1">
      <c r="J867" s="90"/>
    </row>
    <row r="868" spans="10:10" ht="11.25" customHeight="1">
      <c r="J868" s="90"/>
    </row>
    <row r="869" spans="10:10" ht="11.25" customHeight="1">
      <c r="J869" s="90"/>
    </row>
    <row r="870" spans="10:10" ht="11.25" customHeight="1">
      <c r="J870" s="90"/>
    </row>
    <row r="871" spans="10:10" ht="11.25" customHeight="1">
      <c r="J871" s="90"/>
    </row>
    <row r="872" spans="10:10" ht="11.25" customHeight="1">
      <c r="J872" s="90"/>
    </row>
    <row r="873" spans="10:10" ht="11.25" customHeight="1">
      <c r="J873" s="90"/>
    </row>
    <row r="874" spans="10:10" ht="11.25" customHeight="1">
      <c r="J874" s="90"/>
    </row>
    <row r="875" spans="10:10" ht="11.25" customHeight="1">
      <c r="J875" s="90"/>
    </row>
    <row r="876" spans="10:10" ht="11.25" customHeight="1">
      <c r="J876" s="90"/>
    </row>
    <row r="877" spans="10:10" ht="11.25" customHeight="1">
      <c r="J877" s="90"/>
    </row>
    <row r="878" spans="10:10" ht="11.25" customHeight="1">
      <c r="J878" s="90"/>
    </row>
    <row r="879" spans="10:10" ht="11.25" customHeight="1">
      <c r="J879" s="90"/>
    </row>
    <row r="880" spans="10:10" ht="11.25" customHeight="1">
      <c r="J880" s="90"/>
    </row>
    <row r="881" spans="10:10" ht="11.25" customHeight="1">
      <c r="J881" s="90"/>
    </row>
    <row r="882" spans="10:10" ht="11.25" customHeight="1">
      <c r="J882" s="90"/>
    </row>
    <row r="883" spans="10:10" ht="11.25" customHeight="1">
      <c r="J883" s="90"/>
    </row>
    <row r="884" spans="10:10" ht="11.25" customHeight="1">
      <c r="J884" s="90"/>
    </row>
    <row r="885" spans="10:10" ht="11.25" customHeight="1">
      <c r="J885" s="90"/>
    </row>
    <row r="886" spans="10:10" ht="11.25" customHeight="1">
      <c r="J886" s="90"/>
    </row>
    <row r="887" spans="10:10" ht="11.25" customHeight="1">
      <c r="J887" s="90"/>
    </row>
    <row r="888" spans="10:10" ht="11.25" customHeight="1">
      <c r="J888" s="90"/>
    </row>
    <row r="889" spans="10:10" ht="11.25" customHeight="1">
      <c r="J889" s="90"/>
    </row>
    <row r="890" spans="10:10" ht="11.25" customHeight="1">
      <c r="J890" s="90"/>
    </row>
    <row r="891" spans="10:10" ht="11.25" customHeight="1">
      <c r="J891" s="90"/>
    </row>
    <row r="892" spans="10:10" ht="11.25" customHeight="1">
      <c r="J892" s="90"/>
    </row>
    <row r="893" spans="10:10" ht="11.25" customHeight="1">
      <c r="J893" s="90"/>
    </row>
    <row r="894" spans="10:10" ht="11.25" customHeight="1">
      <c r="J894" s="90"/>
    </row>
    <row r="895" spans="10:10" ht="11.25" customHeight="1">
      <c r="J895" s="90"/>
    </row>
    <row r="896" spans="10:10" ht="11.25" customHeight="1">
      <c r="J896" s="90"/>
    </row>
    <row r="897" spans="10:10" ht="11.25" customHeight="1">
      <c r="J897" s="90"/>
    </row>
    <row r="898" spans="10:10" ht="11.25" customHeight="1">
      <c r="J898" s="90"/>
    </row>
    <row r="899" spans="10:10" ht="11.25" customHeight="1">
      <c r="J899" s="90"/>
    </row>
    <row r="900" spans="10:10" ht="11.25" customHeight="1">
      <c r="J900" s="90"/>
    </row>
    <row r="901" spans="10:10" ht="11.25" customHeight="1">
      <c r="J901" s="90"/>
    </row>
    <row r="902" spans="10:10" ht="11.25" customHeight="1">
      <c r="J902" s="90"/>
    </row>
    <row r="903" spans="10:10" ht="11.25" customHeight="1">
      <c r="J903" s="90"/>
    </row>
    <row r="904" spans="10:10" ht="11.25" customHeight="1">
      <c r="J904" s="90"/>
    </row>
    <row r="905" spans="10:10" ht="11.25" customHeight="1">
      <c r="J905" s="90"/>
    </row>
    <row r="906" spans="10:10" ht="11.25" customHeight="1">
      <c r="J906" s="90"/>
    </row>
    <row r="907" spans="10:10" ht="11.25" customHeight="1">
      <c r="J907" s="90"/>
    </row>
    <row r="908" spans="10:10" ht="11.25" customHeight="1">
      <c r="J908" s="90"/>
    </row>
    <row r="909" spans="10:10" ht="11.25" customHeight="1">
      <c r="J909" s="90"/>
    </row>
    <row r="910" spans="10:10" ht="11.25" customHeight="1">
      <c r="J910" s="90"/>
    </row>
    <row r="911" spans="10:10" ht="11.25" customHeight="1">
      <c r="J911" s="90"/>
    </row>
    <row r="912" spans="10:10" ht="11.25" customHeight="1">
      <c r="J912" s="90"/>
    </row>
    <row r="913" spans="10:10" ht="11.25" customHeight="1">
      <c r="J913" s="90"/>
    </row>
    <row r="914" spans="10:10" ht="11.25" customHeight="1">
      <c r="J914" s="90"/>
    </row>
    <row r="915" spans="10:10" ht="11.25" customHeight="1">
      <c r="J915" s="90"/>
    </row>
    <row r="916" spans="10:10" ht="11.25" customHeight="1">
      <c r="J916" s="90"/>
    </row>
    <row r="917" spans="10:10" ht="11.25" customHeight="1">
      <c r="J917" s="90"/>
    </row>
    <row r="918" spans="10:10" ht="11.25" customHeight="1">
      <c r="J918" s="90"/>
    </row>
    <row r="919" spans="10:10" ht="11.25" customHeight="1">
      <c r="J919" s="90"/>
    </row>
    <row r="920" spans="10:10" ht="11.25" customHeight="1">
      <c r="J920" s="90"/>
    </row>
    <row r="921" spans="10:10" ht="11.25" customHeight="1">
      <c r="J921" s="90"/>
    </row>
    <row r="922" spans="10:10" ht="11.25" customHeight="1">
      <c r="J922" s="90"/>
    </row>
    <row r="923" spans="10:10" ht="11.25" customHeight="1">
      <c r="J923" s="90"/>
    </row>
    <row r="924" spans="10:10" ht="11.25" customHeight="1">
      <c r="J924" s="90"/>
    </row>
    <row r="925" spans="10:10" ht="11.25" customHeight="1">
      <c r="J925" s="90"/>
    </row>
    <row r="926" spans="10:10" ht="11.25" customHeight="1">
      <c r="J926" s="90"/>
    </row>
    <row r="927" spans="10:10" ht="11.25" customHeight="1">
      <c r="J927" s="90"/>
    </row>
    <row r="928" spans="10:10" ht="11.25" customHeight="1">
      <c r="J928" s="90"/>
    </row>
    <row r="929" spans="10:10" ht="11.25" customHeight="1">
      <c r="J929" s="90"/>
    </row>
    <row r="930" spans="10:10" ht="11.25" customHeight="1">
      <c r="J930" s="90"/>
    </row>
    <row r="931" spans="10:10" ht="11.25" customHeight="1">
      <c r="J931" s="90"/>
    </row>
    <row r="932" spans="10:10" ht="11.25" customHeight="1">
      <c r="J932" s="90"/>
    </row>
    <row r="933" spans="10:10" ht="11.25" customHeight="1">
      <c r="J933" s="90"/>
    </row>
    <row r="934" spans="10:10" ht="11.25" customHeight="1">
      <c r="J934" s="90"/>
    </row>
    <row r="935" spans="10:10" ht="11.25" customHeight="1">
      <c r="J935" s="90"/>
    </row>
    <row r="936" spans="10:10" ht="11.25" customHeight="1">
      <c r="J936" s="90"/>
    </row>
    <row r="937" spans="10:10" ht="11.25" customHeight="1">
      <c r="J937" s="90"/>
    </row>
    <row r="938" spans="10:10" ht="11.25" customHeight="1">
      <c r="J938" s="90"/>
    </row>
    <row r="939" spans="10:10" ht="11.25" customHeight="1">
      <c r="J939" s="90"/>
    </row>
    <row r="940" spans="10:10" ht="11.25" customHeight="1">
      <c r="J940" s="90"/>
    </row>
    <row r="941" spans="10:10" ht="11.25" customHeight="1">
      <c r="J941" s="90"/>
    </row>
    <row r="942" spans="10:10" ht="11.25" customHeight="1">
      <c r="J942" s="90"/>
    </row>
    <row r="943" spans="10:10" ht="11.25" customHeight="1">
      <c r="J943" s="90"/>
    </row>
    <row r="944" spans="10:10" ht="11.25" customHeight="1">
      <c r="J944" s="90"/>
    </row>
    <row r="945" spans="10:10" ht="11.25" customHeight="1">
      <c r="J945" s="90"/>
    </row>
    <row r="946" spans="10:10" ht="11.25" customHeight="1">
      <c r="J946" s="90"/>
    </row>
    <row r="947" spans="10:10" ht="11.25" customHeight="1">
      <c r="J947" s="90"/>
    </row>
    <row r="948" spans="10:10" ht="11.25" customHeight="1">
      <c r="J948" s="90"/>
    </row>
    <row r="949" spans="10:10" ht="11.25" customHeight="1">
      <c r="J949" s="90"/>
    </row>
    <row r="950" spans="10:10" ht="11.25" customHeight="1">
      <c r="J950" s="90"/>
    </row>
    <row r="951" spans="10:10" ht="11.25" customHeight="1">
      <c r="J951" s="90"/>
    </row>
    <row r="952" spans="10:10" ht="11.25" customHeight="1">
      <c r="J952" s="90"/>
    </row>
    <row r="953" spans="10:10" ht="11.25" customHeight="1">
      <c r="J953" s="90"/>
    </row>
    <row r="954" spans="10:10" ht="11.25" customHeight="1">
      <c r="J954" s="90"/>
    </row>
    <row r="955" spans="10:10" ht="11.25" customHeight="1">
      <c r="J955" s="90"/>
    </row>
    <row r="956" spans="10:10" ht="11.25" customHeight="1">
      <c r="J956" s="90"/>
    </row>
    <row r="957" spans="10:10" ht="11.25" customHeight="1">
      <c r="J957" s="90"/>
    </row>
    <row r="958" spans="10:10" ht="11.25" customHeight="1">
      <c r="J958" s="90"/>
    </row>
    <row r="959" spans="10:10" ht="11.25" customHeight="1">
      <c r="J959" s="90"/>
    </row>
    <row r="960" spans="10:10" ht="11.25" customHeight="1">
      <c r="J960" s="90"/>
    </row>
    <row r="961" spans="10:10" ht="11.25" customHeight="1">
      <c r="J961" s="90"/>
    </row>
    <row r="962" spans="10:10" ht="11.25" customHeight="1">
      <c r="J962" s="90"/>
    </row>
    <row r="963" spans="10:10" ht="11.25" customHeight="1">
      <c r="J963" s="90"/>
    </row>
    <row r="964" spans="10:10" ht="11.25" customHeight="1">
      <c r="J964" s="90"/>
    </row>
    <row r="965" spans="10:10" ht="11.25" customHeight="1">
      <c r="J965" s="90"/>
    </row>
    <row r="966" spans="10:10" ht="11.25" customHeight="1">
      <c r="J966" s="90"/>
    </row>
    <row r="967" spans="10:10" ht="11.25" customHeight="1">
      <c r="J967" s="90"/>
    </row>
    <row r="968" spans="10:10" ht="11.25" customHeight="1">
      <c r="J968" s="90"/>
    </row>
    <row r="969" spans="10:10" ht="11.25" customHeight="1">
      <c r="J969" s="90"/>
    </row>
    <row r="970" spans="10:10" ht="11.25" customHeight="1">
      <c r="J970" s="90"/>
    </row>
    <row r="971" spans="10:10" ht="11.25" customHeight="1">
      <c r="J971" s="90"/>
    </row>
    <row r="972" spans="10:10" ht="11.25" customHeight="1">
      <c r="J972" s="90"/>
    </row>
    <row r="973" spans="10:10" ht="11.25" customHeight="1">
      <c r="J973" s="90"/>
    </row>
    <row r="974" spans="10:10" ht="11.25" customHeight="1">
      <c r="J974" s="90"/>
    </row>
    <row r="975" spans="10:10" ht="11.25" customHeight="1">
      <c r="J975" s="90"/>
    </row>
    <row r="976" spans="10:10" ht="11.25" customHeight="1">
      <c r="J976" s="90"/>
    </row>
    <row r="977" spans="10:10" ht="11.25" customHeight="1">
      <c r="J977" s="90"/>
    </row>
    <row r="978" spans="10:10" ht="11.25" customHeight="1">
      <c r="J978" s="90"/>
    </row>
    <row r="979" spans="10:10" ht="11.25" customHeight="1">
      <c r="J979" s="90"/>
    </row>
    <row r="980" spans="10:10" ht="11.25" customHeight="1">
      <c r="J980" s="90"/>
    </row>
    <row r="981" spans="10:10" ht="11.25" customHeight="1">
      <c r="J981" s="90"/>
    </row>
    <row r="982" spans="10:10" ht="11.25" customHeight="1">
      <c r="J982" s="90"/>
    </row>
    <row r="983" spans="10:10" ht="11.25" customHeight="1">
      <c r="J983" s="90"/>
    </row>
    <row r="984" spans="10:10" ht="11.25" customHeight="1">
      <c r="J984" s="90"/>
    </row>
    <row r="985" spans="10:10" ht="11.25" customHeight="1">
      <c r="J985" s="90"/>
    </row>
    <row r="986" spans="10:10" ht="11.25" customHeight="1">
      <c r="J986" s="90"/>
    </row>
    <row r="987" spans="10:10" ht="11.25" customHeight="1">
      <c r="J987" s="90"/>
    </row>
    <row r="988" spans="10:10" ht="11.25" customHeight="1">
      <c r="J988" s="90"/>
    </row>
    <row r="989" spans="10:10" ht="11.25" customHeight="1">
      <c r="J989" s="90"/>
    </row>
    <row r="990" spans="10:10" ht="11.25" customHeight="1">
      <c r="J990" s="90"/>
    </row>
    <row r="991" spans="10:10" ht="11.25" customHeight="1">
      <c r="J991" s="90"/>
    </row>
    <row r="992" spans="10:10" ht="11.25" customHeight="1">
      <c r="J992" s="90"/>
    </row>
    <row r="993" spans="10:10" ht="11.25" customHeight="1">
      <c r="J993" s="90"/>
    </row>
    <row r="994" spans="10:10" ht="11.25" customHeight="1">
      <c r="J994" s="90"/>
    </row>
    <row r="995" spans="10:10" ht="11.25" customHeight="1">
      <c r="J995" s="90"/>
    </row>
    <row r="996" spans="10:10" ht="11.25" customHeight="1">
      <c r="J996" s="90"/>
    </row>
    <row r="997" spans="10:10" ht="11.25" customHeight="1">
      <c r="J997" s="90"/>
    </row>
    <row r="998" spans="10:10" ht="11.25" customHeight="1">
      <c r="J998" s="90"/>
    </row>
    <row r="999" spans="10:10" ht="11.25" customHeight="1">
      <c r="J999" s="90"/>
    </row>
    <row r="1000" spans="10:10" ht="11.25" customHeight="1">
      <c r="J1000" s="90"/>
    </row>
    <row r="1001" spans="10:10" ht="11.25" customHeight="1">
      <c r="J1001" s="90"/>
    </row>
    <row r="1002" spans="10:10" ht="11.25" customHeight="1">
      <c r="J1002" s="90"/>
    </row>
    <row r="1003" spans="10:10" ht="11.25" customHeight="1">
      <c r="J1003" s="90"/>
    </row>
    <row r="1004" spans="10:10" ht="11.25" customHeight="1">
      <c r="J1004" s="90"/>
    </row>
    <row r="1005" spans="10:10" ht="11.25" customHeight="1">
      <c r="J1005" s="90"/>
    </row>
    <row r="1006" spans="10:10" ht="11.25" customHeight="1">
      <c r="J1006" s="90"/>
    </row>
    <row r="1007" spans="10:10" ht="11.25" customHeight="1">
      <c r="J1007" s="90"/>
    </row>
    <row r="1008" spans="10:10" ht="11.25" customHeight="1">
      <c r="J1008" s="90"/>
    </row>
    <row r="1009" spans="10:10" ht="11.25" customHeight="1">
      <c r="J1009" s="90"/>
    </row>
    <row r="1010" spans="10:10" ht="11.25" customHeight="1">
      <c r="J1010" s="90"/>
    </row>
    <row r="1011" spans="10:10" ht="11.25" customHeight="1">
      <c r="J1011" s="90"/>
    </row>
    <row r="1012" spans="10:10" ht="11.25" customHeight="1">
      <c r="J1012" s="90"/>
    </row>
    <row r="1013" spans="10:10" ht="11.25" customHeight="1">
      <c r="J1013" s="90"/>
    </row>
    <row r="1014" spans="10:10" ht="11.25" customHeight="1">
      <c r="J1014" s="90"/>
    </row>
    <row r="1015" spans="10:10" ht="11.25" customHeight="1">
      <c r="J1015" s="90"/>
    </row>
    <row r="1016" spans="10:10" ht="11.25" customHeight="1">
      <c r="J1016" s="90"/>
    </row>
    <row r="1017" spans="10:10" ht="11.25" customHeight="1">
      <c r="J1017" s="90"/>
    </row>
    <row r="1018" spans="10:10" ht="11.25" customHeight="1">
      <c r="J1018" s="90"/>
    </row>
    <row r="1019" spans="10:10" ht="11.25" customHeight="1">
      <c r="J1019" s="90"/>
    </row>
    <row r="1020" spans="10:10" ht="11.25" customHeight="1">
      <c r="J1020" s="90"/>
    </row>
    <row r="1021" spans="10:10" ht="11.25" customHeight="1">
      <c r="J1021" s="90"/>
    </row>
    <row r="1022" spans="10:10" ht="11.25" customHeight="1">
      <c r="J1022" s="90"/>
    </row>
    <row r="1023" spans="10:10" ht="11.25" customHeight="1">
      <c r="J1023" s="90"/>
    </row>
    <row r="1024" spans="10:10" ht="11.25" customHeight="1">
      <c r="J1024" s="90"/>
    </row>
    <row r="1025" spans="10:10" ht="11.25" customHeight="1">
      <c r="J1025" s="90"/>
    </row>
    <row r="1026" spans="10:10" ht="11.25" customHeight="1">
      <c r="J1026" s="90"/>
    </row>
    <row r="1027" spans="10:10" ht="11.25" customHeight="1">
      <c r="J1027" s="90"/>
    </row>
    <row r="1028" spans="10:10" ht="11.25" customHeight="1">
      <c r="J1028" s="90"/>
    </row>
    <row r="1029" spans="10:10" ht="11.25" customHeight="1">
      <c r="J1029" s="90"/>
    </row>
    <row r="1030" spans="10:10" ht="11.25" customHeight="1">
      <c r="J1030" s="90"/>
    </row>
    <row r="1031" spans="10:10" ht="11.25" customHeight="1">
      <c r="J1031" s="90"/>
    </row>
    <row r="1032" spans="10:10" ht="11.25" customHeight="1">
      <c r="J1032" s="90"/>
    </row>
    <row r="1033" spans="10:10" ht="11.25" customHeight="1">
      <c r="J1033" s="90"/>
    </row>
    <row r="1034" spans="10:10" ht="11.25" customHeight="1">
      <c r="J1034" s="90"/>
    </row>
    <row r="1035" spans="10:10" ht="11.25" customHeight="1">
      <c r="J1035" s="90"/>
    </row>
    <row r="1036" spans="10:10" ht="11.25" customHeight="1">
      <c r="J1036" s="90"/>
    </row>
    <row r="1037" spans="10:10" ht="11.25" customHeight="1">
      <c r="J1037" s="90"/>
    </row>
    <row r="1038" spans="10:10" ht="11.25" customHeight="1">
      <c r="J1038" s="90"/>
    </row>
    <row r="1039" spans="10:10" ht="11.25" customHeight="1">
      <c r="J1039" s="90"/>
    </row>
    <row r="1040" spans="10:10" ht="11.25" customHeight="1">
      <c r="J1040" s="90"/>
    </row>
    <row r="1041" spans="10:10" ht="11.25" customHeight="1">
      <c r="J1041" s="90"/>
    </row>
    <row r="1042" spans="10:10" ht="11.25" customHeight="1">
      <c r="J1042" s="90"/>
    </row>
    <row r="1043" spans="10:10" ht="11.25" customHeight="1">
      <c r="J1043" s="90"/>
    </row>
    <row r="1044" spans="10:10" ht="11.25" customHeight="1">
      <c r="J1044" s="90"/>
    </row>
    <row r="1045" spans="10:10" ht="11.25" customHeight="1">
      <c r="J1045" s="90"/>
    </row>
    <row r="1046" spans="10:10" ht="11.25" customHeight="1">
      <c r="J1046" s="90"/>
    </row>
    <row r="1047" spans="10:10" ht="11.25" customHeight="1">
      <c r="J1047" s="90"/>
    </row>
    <row r="1048" spans="10:10" ht="11.25" customHeight="1">
      <c r="J1048" s="90"/>
    </row>
    <row r="1049" spans="10:10" ht="11.25" customHeight="1">
      <c r="J1049" s="90"/>
    </row>
    <row r="1050" spans="10:10" ht="11.25" customHeight="1">
      <c r="J1050" s="90"/>
    </row>
    <row r="1051" spans="10:10" ht="11.25" customHeight="1">
      <c r="J1051" s="90"/>
    </row>
    <row r="1052" spans="10:10" ht="11.25" customHeight="1">
      <c r="J1052" s="90"/>
    </row>
    <row r="1053" spans="10:10" ht="11.25" customHeight="1">
      <c r="J1053" s="90"/>
    </row>
    <row r="1054" spans="10:10" ht="11.25" customHeight="1">
      <c r="J1054" s="90"/>
    </row>
    <row r="1055" spans="10:10" ht="11.25" customHeight="1">
      <c r="J1055" s="90"/>
    </row>
    <row r="1056" spans="10:10" ht="11.25" customHeight="1">
      <c r="J1056" s="90"/>
    </row>
    <row r="1057" spans="10:10" ht="11.25" customHeight="1">
      <c r="J1057" s="90"/>
    </row>
    <row r="1058" spans="10:10" ht="11.25" customHeight="1">
      <c r="J1058" s="90"/>
    </row>
    <row r="1059" spans="10:10" ht="11.25" customHeight="1">
      <c r="J1059" s="90"/>
    </row>
    <row r="1060" spans="10:10" ht="11.25" customHeight="1">
      <c r="J1060" s="90"/>
    </row>
    <row r="1061" spans="10:10" ht="11.25" customHeight="1">
      <c r="J1061" s="90"/>
    </row>
    <row r="1062" spans="10:10" ht="11.25" customHeight="1">
      <c r="J1062" s="90"/>
    </row>
    <row r="1063" spans="10:10" ht="11.25" customHeight="1">
      <c r="J1063" s="90"/>
    </row>
    <row r="1064" spans="10:10" ht="11.25" customHeight="1">
      <c r="J1064" s="90"/>
    </row>
    <row r="1065" spans="10:10" ht="11.25" customHeight="1">
      <c r="J1065" s="90"/>
    </row>
    <row r="1066" spans="10:10" ht="11.25" customHeight="1">
      <c r="J1066" s="90"/>
    </row>
    <row r="1067" spans="10:10" ht="11.25" customHeight="1">
      <c r="J1067" s="90"/>
    </row>
    <row r="1068" spans="10:10" ht="11.25" customHeight="1">
      <c r="J1068" s="90"/>
    </row>
    <row r="1069" spans="10:10" ht="11.25" customHeight="1">
      <c r="J1069" s="90"/>
    </row>
    <row r="1070" spans="10:10" ht="11.25" customHeight="1">
      <c r="J1070" s="90"/>
    </row>
    <row r="1071" spans="10:10" ht="11.25" customHeight="1">
      <c r="J1071" s="90"/>
    </row>
    <row r="1072" spans="10:10" ht="11.25" customHeight="1">
      <c r="J1072" s="90"/>
    </row>
    <row r="1073" spans="10:10" ht="11.25" customHeight="1">
      <c r="J1073" s="90"/>
    </row>
    <row r="1074" spans="10:10" ht="11.25" customHeight="1">
      <c r="J1074" s="90"/>
    </row>
    <row r="1075" spans="10:10" ht="11.25" customHeight="1">
      <c r="J1075" s="90"/>
    </row>
    <row r="1076" spans="10:10" ht="11.25" customHeight="1">
      <c r="J1076" s="90"/>
    </row>
    <row r="1077" spans="10:10" ht="11.25" customHeight="1">
      <c r="J1077" s="90"/>
    </row>
    <row r="1078" spans="10:10" ht="11.25" customHeight="1">
      <c r="J1078" s="90"/>
    </row>
    <row r="1079" spans="10:10" ht="11.25" customHeight="1">
      <c r="J1079" s="90"/>
    </row>
    <row r="1080" spans="10:10" ht="11.25" customHeight="1">
      <c r="J1080" s="90"/>
    </row>
    <row r="1081" spans="10:10" ht="11.25" customHeight="1">
      <c r="J1081" s="90"/>
    </row>
    <row r="1082" spans="10:10" ht="11.25" customHeight="1">
      <c r="J1082" s="90"/>
    </row>
    <row r="1083" spans="10:10" ht="11.25" customHeight="1">
      <c r="J1083" s="90"/>
    </row>
    <row r="1084" spans="10:10" ht="11.25" customHeight="1">
      <c r="J1084" s="90"/>
    </row>
    <row r="1085" spans="10:10" ht="11.25" customHeight="1">
      <c r="J1085" s="90"/>
    </row>
    <row r="1086" spans="10:10" ht="11.25" customHeight="1">
      <c r="J1086" s="90"/>
    </row>
    <row r="1087" spans="10:10" ht="11.25" customHeight="1">
      <c r="J1087" s="90"/>
    </row>
    <row r="1088" spans="10:10" ht="11.25" customHeight="1">
      <c r="J1088" s="90"/>
    </row>
    <row r="1089" spans="10:10" ht="11.25" customHeight="1">
      <c r="J1089" s="90"/>
    </row>
    <row r="1090" spans="10:10" ht="11.25" customHeight="1">
      <c r="J1090" s="90"/>
    </row>
    <row r="1091" spans="10:10" ht="11.25" customHeight="1">
      <c r="J1091" s="90"/>
    </row>
    <row r="1092" spans="10:10" ht="11.25" customHeight="1">
      <c r="J1092" s="90"/>
    </row>
    <row r="1093" spans="10:10" ht="11.25" customHeight="1">
      <c r="J1093" s="90"/>
    </row>
    <row r="1094" spans="10:10" ht="11.25" customHeight="1">
      <c r="J1094" s="90"/>
    </row>
    <row r="1095" spans="10:10" ht="11.25" customHeight="1">
      <c r="J1095" s="90"/>
    </row>
    <row r="1096" spans="10:10" ht="11.25" customHeight="1">
      <c r="J1096" s="90"/>
    </row>
    <row r="1097" spans="10:10" ht="11.25" customHeight="1">
      <c r="J1097" s="90"/>
    </row>
    <row r="1098" spans="10:10" ht="11.25" customHeight="1">
      <c r="J1098" s="90"/>
    </row>
    <row r="1099" spans="10:10" ht="11.25" customHeight="1">
      <c r="J1099" s="90"/>
    </row>
    <row r="1100" spans="10:10" ht="11.25" customHeight="1">
      <c r="J1100" s="90"/>
    </row>
    <row r="1101" spans="10:10" ht="11.25" customHeight="1">
      <c r="J1101" s="90"/>
    </row>
    <row r="1102" spans="10:10" ht="11.25" customHeight="1">
      <c r="J1102" s="90"/>
    </row>
    <row r="1103" spans="10:10" ht="11.25" customHeight="1">
      <c r="J1103" s="90"/>
    </row>
    <row r="1104" spans="10:10" ht="11.25" customHeight="1">
      <c r="J1104" s="90"/>
    </row>
    <row r="1105" spans="10:10" ht="11.25" customHeight="1">
      <c r="J1105" s="90"/>
    </row>
    <row r="1106" spans="10:10" ht="11.25" customHeight="1">
      <c r="J1106" s="90"/>
    </row>
    <row r="1107" spans="10:10" ht="11.25" customHeight="1">
      <c r="J1107" s="90"/>
    </row>
    <row r="1108" spans="10:10" ht="11.25" customHeight="1">
      <c r="J1108" s="90"/>
    </row>
    <row r="1109" spans="10:10" ht="11.25" customHeight="1">
      <c r="J1109" s="90"/>
    </row>
    <row r="1110" spans="10:10" ht="11.25" customHeight="1">
      <c r="J1110" s="90"/>
    </row>
    <row r="1111" spans="10:10" ht="11.25" customHeight="1">
      <c r="J1111" s="90"/>
    </row>
    <row r="1112" spans="10:10" ht="11.25" customHeight="1">
      <c r="J1112" s="90"/>
    </row>
    <row r="1113" spans="10:10" ht="11.25" customHeight="1">
      <c r="J1113" s="90"/>
    </row>
    <row r="1114" spans="10:10" ht="11.25" customHeight="1">
      <c r="J1114" s="90"/>
    </row>
    <row r="1115" spans="10:10" ht="11.25" customHeight="1">
      <c r="J1115" s="90"/>
    </row>
    <row r="1116" spans="10:10" ht="11.25" customHeight="1">
      <c r="J1116" s="90"/>
    </row>
    <row r="1117" spans="10:10" ht="11.25" customHeight="1">
      <c r="J1117" s="90"/>
    </row>
    <row r="1118" spans="10:10" ht="11.25" customHeight="1">
      <c r="J1118" s="90"/>
    </row>
    <row r="1119" spans="10:10" ht="11.25" customHeight="1">
      <c r="J1119" s="90"/>
    </row>
    <row r="1120" spans="10:10" ht="11.25" customHeight="1">
      <c r="J1120" s="90"/>
    </row>
    <row r="1121" spans="10:10" ht="11.25" customHeight="1">
      <c r="J1121" s="90"/>
    </row>
    <row r="1122" spans="10:10" ht="11.25" customHeight="1">
      <c r="J1122" s="90"/>
    </row>
    <row r="1123" spans="10:10" ht="11.25" customHeight="1">
      <c r="J1123" s="90"/>
    </row>
    <row r="1124" spans="10:10" ht="11.25" customHeight="1">
      <c r="J1124" s="90"/>
    </row>
    <row r="1125" spans="10:10" ht="11.25" customHeight="1">
      <c r="J1125" s="90"/>
    </row>
    <row r="1126" spans="10:10" ht="11.25" customHeight="1">
      <c r="J1126" s="90"/>
    </row>
    <row r="1127" spans="10:10" ht="11.25" customHeight="1">
      <c r="J1127" s="90"/>
    </row>
    <row r="1128" spans="10:10" ht="11.25" customHeight="1">
      <c r="J1128" s="90"/>
    </row>
    <row r="1129" spans="10:10" ht="11.25" customHeight="1">
      <c r="J1129" s="90"/>
    </row>
    <row r="1130" spans="10:10" ht="11.25" customHeight="1">
      <c r="J1130" s="90"/>
    </row>
    <row r="1131" spans="10:10" ht="11.25" customHeight="1">
      <c r="J1131" s="90"/>
    </row>
    <row r="1132" spans="10:10" ht="11.25" customHeight="1">
      <c r="J1132" s="90"/>
    </row>
    <row r="1133" spans="10:10" ht="11.25" customHeight="1">
      <c r="J1133" s="90"/>
    </row>
    <row r="1134" spans="10:10" ht="11.25" customHeight="1">
      <c r="J1134" s="90"/>
    </row>
    <row r="1135" spans="10:10" ht="11.25" customHeight="1">
      <c r="J1135" s="90"/>
    </row>
    <row r="1136" spans="10:10" ht="11.25" customHeight="1">
      <c r="J1136" s="90"/>
    </row>
    <row r="1137" spans="10:10" ht="11.25" customHeight="1">
      <c r="J1137" s="90"/>
    </row>
    <row r="1138" spans="10:10" ht="11.25" customHeight="1">
      <c r="J1138" s="90"/>
    </row>
    <row r="1139" spans="10:10" ht="11.25" customHeight="1">
      <c r="J1139" s="90"/>
    </row>
    <row r="1140" spans="10:10" ht="11.25" customHeight="1">
      <c r="J1140" s="90"/>
    </row>
    <row r="1141" spans="10:10" ht="11.25" customHeight="1">
      <c r="J1141" s="90"/>
    </row>
    <row r="1142" spans="10:10" ht="11.25" customHeight="1">
      <c r="J1142" s="90"/>
    </row>
    <row r="1143" spans="10:10" ht="11.25" customHeight="1">
      <c r="J1143" s="90"/>
    </row>
    <row r="1144" spans="10:10" ht="11.25" customHeight="1">
      <c r="J1144" s="90"/>
    </row>
    <row r="1145" spans="10:10" ht="11.25" customHeight="1">
      <c r="J1145" s="90"/>
    </row>
    <row r="1146" spans="10:10" ht="11.25" customHeight="1">
      <c r="J1146" s="90"/>
    </row>
    <row r="1147" spans="10:10" ht="11.25" customHeight="1">
      <c r="J1147" s="90"/>
    </row>
    <row r="1148" spans="10:10" ht="11.25" customHeight="1">
      <c r="J1148" s="90"/>
    </row>
    <row r="1149" spans="10:10" ht="11.25" customHeight="1">
      <c r="J1149" s="90"/>
    </row>
    <row r="1150" spans="10:10" ht="11.25" customHeight="1">
      <c r="J1150" s="90"/>
    </row>
    <row r="1151" spans="10:10" ht="11.25" customHeight="1">
      <c r="J1151" s="90"/>
    </row>
    <row r="1152" spans="10:10" ht="11.25" customHeight="1">
      <c r="J1152" s="90"/>
    </row>
    <row r="1153" spans="10:10" ht="11.25" customHeight="1">
      <c r="J1153" s="90"/>
    </row>
    <row r="1154" spans="10:10" ht="11.25" customHeight="1">
      <c r="J1154" s="90"/>
    </row>
    <row r="1155" spans="10:10" ht="11.25" customHeight="1">
      <c r="J1155" s="90"/>
    </row>
    <row r="1156" spans="10:10" ht="11.25" customHeight="1">
      <c r="J1156" s="90"/>
    </row>
    <row r="1157" spans="10:10" ht="11.25" customHeight="1">
      <c r="J1157" s="90"/>
    </row>
    <row r="1158" spans="10:10" ht="11.25" customHeight="1">
      <c r="J1158" s="90"/>
    </row>
    <row r="1159" spans="10:10" ht="11.25" customHeight="1">
      <c r="J1159" s="90"/>
    </row>
    <row r="1160" spans="10:10" ht="11.25" customHeight="1">
      <c r="J1160" s="90"/>
    </row>
    <row r="1161" spans="10:10" ht="11.25" customHeight="1">
      <c r="J1161" s="90"/>
    </row>
    <row r="1162" spans="10:10" ht="11.25" customHeight="1">
      <c r="J1162" s="90"/>
    </row>
    <row r="1163" spans="10:10" ht="11.25" customHeight="1">
      <c r="J1163" s="90"/>
    </row>
    <row r="1164" spans="10:10" ht="11.25" customHeight="1">
      <c r="J1164" s="90"/>
    </row>
    <row r="1165" spans="10:10" ht="11.25" customHeight="1">
      <c r="J1165" s="90"/>
    </row>
    <row r="1166" spans="10:10" ht="11.25" customHeight="1">
      <c r="J1166" s="90"/>
    </row>
    <row r="1167" spans="10:10" ht="11.25" customHeight="1">
      <c r="J1167" s="90"/>
    </row>
    <row r="1168" spans="10:10" ht="11.25" customHeight="1">
      <c r="J1168" s="90"/>
    </row>
    <row r="1169" spans="10:10" ht="11.25" customHeight="1">
      <c r="J1169" s="90"/>
    </row>
    <row r="1170" spans="10:10" ht="11.25" customHeight="1">
      <c r="J1170" s="90"/>
    </row>
    <row r="1171" spans="10:10" ht="11.25" customHeight="1">
      <c r="J1171" s="90"/>
    </row>
    <row r="1172" spans="10:10" ht="11.25" customHeight="1">
      <c r="J1172" s="90"/>
    </row>
    <row r="1173" spans="10:10" ht="11.25" customHeight="1">
      <c r="J1173" s="90"/>
    </row>
    <row r="1174" spans="10:10" ht="11.25" customHeight="1">
      <c r="J1174" s="90"/>
    </row>
    <row r="1175" spans="10:10" ht="11.25" customHeight="1">
      <c r="J1175" s="90"/>
    </row>
    <row r="1176" spans="10:10" ht="11.25" customHeight="1">
      <c r="J1176" s="90"/>
    </row>
    <row r="1177" spans="10:10" ht="11.25" customHeight="1">
      <c r="J1177" s="90"/>
    </row>
    <row r="1178" spans="10:10" ht="11.25" customHeight="1">
      <c r="J1178" s="90"/>
    </row>
    <row r="1179" spans="10:10" ht="11.25" customHeight="1">
      <c r="J1179" s="90"/>
    </row>
    <row r="1180" spans="10:10" ht="11.25" customHeight="1">
      <c r="J1180" s="90"/>
    </row>
    <row r="1181" spans="10:10" ht="11.25" customHeight="1">
      <c r="J1181" s="90"/>
    </row>
    <row r="1182" spans="10:10" ht="11.25" customHeight="1">
      <c r="J1182" s="90"/>
    </row>
    <row r="1183" spans="10:10" ht="11.25" customHeight="1">
      <c r="J1183" s="90"/>
    </row>
    <row r="1184" spans="10:10" ht="11.25" customHeight="1">
      <c r="J1184" s="90"/>
    </row>
    <row r="1185" spans="10:10" ht="11.25" customHeight="1">
      <c r="J1185" s="90"/>
    </row>
    <row r="1186" spans="10:10" ht="11.25" customHeight="1">
      <c r="J1186" s="90"/>
    </row>
    <row r="1187" spans="10:10" ht="11.25" customHeight="1">
      <c r="J1187" s="90"/>
    </row>
    <row r="1188" spans="10:10" ht="11.25" customHeight="1">
      <c r="J1188" s="90"/>
    </row>
    <row r="1189" spans="10:10" ht="11.25" customHeight="1">
      <c r="J1189" s="90"/>
    </row>
    <row r="1190" spans="10:10" ht="11.25" customHeight="1">
      <c r="J1190" s="90"/>
    </row>
    <row r="1191" spans="10:10" ht="11.25" customHeight="1">
      <c r="J1191" s="90"/>
    </row>
    <row r="1192" spans="10:10" ht="11.25" customHeight="1">
      <c r="J1192" s="90"/>
    </row>
    <row r="1193" spans="10:10" ht="11.25" customHeight="1">
      <c r="J1193" s="90"/>
    </row>
    <row r="1194" spans="10:10" ht="11.25" customHeight="1">
      <c r="J1194" s="90"/>
    </row>
    <row r="1195" spans="10:10" ht="11.25" customHeight="1">
      <c r="J1195" s="90"/>
    </row>
    <row r="1196" spans="10:10" ht="11.25" customHeight="1">
      <c r="J1196" s="90"/>
    </row>
    <row r="1197" spans="10:10" ht="11.25" customHeight="1">
      <c r="J1197" s="90"/>
    </row>
    <row r="1198" spans="10:10" ht="11.25" customHeight="1">
      <c r="J1198" s="90"/>
    </row>
    <row r="1199" spans="10:10" ht="11.25" customHeight="1">
      <c r="J1199" s="90"/>
    </row>
    <row r="1200" spans="10:10" ht="11.25" customHeight="1">
      <c r="J1200" s="90"/>
    </row>
    <row r="1201" spans="10:10" ht="11.25" customHeight="1">
      <c r="J1201" s="90"/>
    </row>
    <row r="1202" spans="10:10" ht="11.25" customHeight="1">
      <c r="J1202" s="90"/>
    </row>
    <row r="1203" spans="10:10" ht="11.25" customHeight="1">
      <c r="J1203" s="90"/>
    </row>
    <row r="1204" spans="10:10" ht="11.25" customHeight="1">
      <c r="J1204" s="90"/>
    </row>
    <row r="1205" spans="10:10" ht="11.25" customHeight="1">
      <c r="J1205" s="90"/>
    </row>
    <row r="1206" spans="10:10" ht="11.25" customHeight="1">
      <c r="J1206" s="90"/>
    </row>
    <row r="1207" spans="10:10" ht="11.25" customHeight="1">
      <c r="J1207" s="90"/>
    </row>
    <row r="1208" spans="10:10" ht="11.25" customHeight="1">
      <c r="J1208" s="90"/>
    </row>
    <row r="1209" spans="10:10" ht="11.25" customHeight="1">
      <c r="J1209" s="90"/>
    </row>
    <row r="1210" spans="10:10" ht="11.25" customHeight="1">
      <c r="J1210" s="90"/>
    </row>
    <row r="1211" spans="10:10" ht="11.25" customHeight="1">
      <c r="J1211" s="90"/>
    </row>
    <row r="1212" spans="10:10" ht="11.25" customHeight="1">
      <c r="J1212" s="90"/>
    </row>
    <row r="1213" spans="10:10" ht="11.25" customHeight="1">
      <c r="J1213" s="90"/>
    </row>
    <row r="1214" spans="10:10" ht="11.25" customHeight="1">
      <c r="J1214" s="90"/>
    </row>
    <row r="1215" spans="10:10" ht="11.25" customHeight="1">
      <c r="J1215" s="90"/>
    </row>
    <row r="1216" spans="10:10" ht="11.25" customHeight="1">
      <c r="J1216" s="90"/>
    </row>
    <row r="1217" spans="10:10" ht="11.25" customHeight="1">
      <c r="J1217" s="90"/>
    </row>
    <row r="1218" spans="10:10" ht="11.25" customHeight="1">
      <c r="J1218" s="90"/>
    </row>
    <row r="1219" spans="10:10" ht="11.25" customHeight="1">
      <c r="J1219" s="90"/>
    </row>
    <row r="1220" spans="10:10" ht="11.25" customHeight="1">
      <c r="J1220" s="90"/>
    </row>
    <row r="1221" spans="10:10" ht="11.25" customHeight="1">
      <c r="J1221" s="90"/>
    </row>
    <row r="1222" spans="10:10" ht="11.25" customHeight="1">
      <c r="J1222" s="90"/>
    </row>
    <row r="1223" spans="10:10" ht="11.25" customHeight="1">
      <c r="J1223" s="90"/>
    </row>
    <row r="1224" spans="10:10" ht="11.25" customHeight="1">
      <c r="J1224" s="90"/>
    </row>
    <row r="1225" spans="10:10" ht="11.25" customHeight="1">
      <c r="J1225" s="90"/>
    </row>
    <row r="1226" spans="10:10" ht="11.25" customHeight="1">
      <c r="J1226" s="90"/>
    </row>
    <row r="1227" spans="10:10" ht="11.25" customHeight="1">
      <c r="J1227" s="90"/>
    </row>
    <row r="1228" spans="10:10" ht="11.25" customHeight="1">
      <c r="J1228" s="90"/>
    </row>
    <row r="1229" spans="10:10" ht="11.25" customHeight="1">
      <c r="J1229" s="90"/>
    </row>
    <row r="1230" spans="10:10" ht="11.25" customHeight="1">
      <c r="J1230" s="90"/>
    </row>
    <row r="1231" spans="10:10" ht="11.25" customHeight="1">
      <c r="J1231" s="90"/>
    </row>
    <row r="1232" spans="10:10" ht="11.25" customHeight="1">
      <c r="J1232" s="90"/>
    </row>
    <row r="1233" spans="10:10" ht="11.25" customHeight="1">
      <c r="J1233" s="90"/>
    </row>
    <row r="1234" spans="10:10" ht="11.25" customHeight="1">
      <c r="J1234" s="90"/>
    </row>
    <row r="1235" spans="10:10" ht="11.25" customHeight="1">
      <c r="J1235" s="90"/>
    </row>
    <row r="1236" spans="10:10" ht="11.25" customHeight="1">
      <c r="J1236" s="90"/>
    </row>
    <row r="1237" spans="10:10" ht="11.25" customHeight="1">
      <c r="J1237" s="90"/>
    </row>
    <row r="1238" spans="10:10" ht="11.25" customHeight="1">
      <c r="J1238" s="90"/>
    </row>
    <row r="1239" spans="10:10" ht="11.25" customHeight="1">
      <c r="J1239" s="90"/>
    </row>
    <row r="1240" spans="10:10" ht="11.25" customHeight="1">
      <c r="J1240" s="90"/>
    </row>
    <row r="1241" spans="10:10" ht="11.25" customHeight="1">
      <c r="J1241" s="90"/>
    </row>
    <row r="1242" spans="10:10" ht="11.25" customHeight="1">
      <c r="J1242" s="90"/>
    </row>
    <row r="1243" spans="10:10" ht="11.25" customHeight="1">
      <c r="J1243" s="90"/>
    </row>
    <row r="1244" spans="10:10" ht="11.25" customHeight="1">
      <c r="J1244" s="90"/>
    </row>
    <row r="1245" spans="10:10" ht="11.25" customHeight="1">
      <c r="J1245" s="90"/>
    </row>
    <row r="1246" spans="10:10" ht="11.25" customHeight="1">
      <c r="J1246" s="90"/>
    </row>
    <row r="1247" spans="10:10" ht="11.25" customHeight="1">
      <c r="J1247" s="90"/>
    </row>
    <row r="1248" spans="10:10" ht="11.25" customHeight="1">
      <c r="J1248" s="90"/>
    </row>
    <row r="1249" spans="10:10" ht="11.25" customHeight="1">
      <c r="J1249" s="90"/>
    </row>
    <row r="1250" spans="10:10" ht="11.25" customHeight="1">
      <c r="J1250" s="90"/>
    </row>
    <row r="1251" spans="10:10" ht="11.25" customHeight="1">
      <c r="J1251" s="90"/>
    </row>
    <row r="1252" spans="10:10" ht="11.25" customHeight="1">
      <c r="J1252" s="90"/>
    </row>
    <row r="1253" spans="10:10" ht="11.25" customHeight="1">
      <c r="J1253" s="90"/>
    </row>
    <row r="1254" spans="10:10" ht="11.25" customHeight="1">
      <c r="J1254" s="90"/>
    </row>
    <row r="1255" spans="10:10" ht="11.25" customHeight="1">
      <c r="J1255" s="90"/>
    </row>
    <row r="1256" spans="10:10" ht="11.25" customHeight="1">
      <c r="J1256" s="90"/>
    </row>
    <row r="1257" spans="10:10" ht="11.25" customHeight="1">
      <c r="J1257" s="90"/>
    </row>
    <row r="1258" spans="10:10" ht="11.25" customHeight="1">
      <c r="J1258" s="90"/>
    </row>
    <row r="1259" spans="10:10" ht="11.25" customHeight="1">
      <c r="J1259" s="90"/>
    </row>
    <row r="1260" spans="10:10" ht="11.25" customHeight="1">
      <c r="J1260" s="90"/>
    </row>
    <row r="1261" spans="10:10" ht="11.25" customHeight="1">
      <c r="J1261" s="90"/>
    </row>
    <row r="1262" spans="10:10" ht="11.25" customHeight="1">
      <c r="J1262" s="90"/>
    </row>
    <row r="1263" spans="10:10" ht="11.25" customHeight="1">
      <c r="J1263" s="90"/>
    </row>
    <row r="1264" spans="10:10" ht="11.25" customHeight="1">
      <c r="J1264" s="90"/>
    </row>
    <row r="1265" spans="10:10" ht="11.25" customHeight="1">
      <c r="J1265" s="90"/>
    </row>
    <row r="1266" spans="10:10" ht="11.25" customHeight="1">
      <c r="J1266" s="90"/>
    </row>
    <row r="1267" spans="10:10" ht="11.25" customHeight="1">
      <c r="J1267" s="90"/>
    </row>
    <row r="1268" spans="10:10" ht="11.25" customHeight="1">
      <c r="J1268" s="90"/>
    </row>
    <row r="1269" spans="10:10" ht="11.25" customHeight="1">
      <c r="J1269" s="90"/>
    </row>
    <row r="1270" spans="10:10" ht="11.25" customHeight="1">
      <c r="J1270" s="90"/>
    </row>
    <row r="1271" spans="10:10" ht="11.25" customHeight="1">
      <c r="J1271" s="90"/>
    </row>
    <row r="1272" spans="10:10" ht="11.25" customHeight="1">
      <c r="J1272" s="90"/>
    </row>
    <row r="1273" spans="10:10" ht="11.25" customHeight="1">
      <c r="J1273" s="90"/>
    </row>
    <row r="1274" spans="10:10" ht="11.25" customHeight="1">
      <c r="J1274" s="90"/>
    </row>
    <row r="1275" spans="10:10" ht="11.25" customHeight="1">
      <c r="J1275" s="90"/>
    </row>
    <row r="1276" spans="10:10" ht="11.25" customHeight="1">
      <c r="J1276" s="90"/>
    </row>
    <row r="1277" spans="10:10" ht="11.25" customHeight="1">
      <c r="J1277" s="90"/>
    </row>
    <row r="1278" spans="10:10" ht="11.25" customHeight="1">
      <c r="J1278" s="90"/>
    </row>
    <row r="1279" spans="10:10" ht="11.25" customHeight="1">
      <c r="J1279" s="90"/>
    </row>
    <row r="1280" spans="10:10" ht="11.25" customHeight="1">
      <c r="J1280" s="90"/>
    </row>
    <row r="1281" spans="10:10" ht="11.25" customHeight="1">
      <c r="J1281" s="90"/>
    </row>
    <row r="1282" spans="10:10" ht="11.25" customHeight="1">
      <c r="J1282" s="90"/>
    </row>
    <row r="1283" spans="10:10" ht="11.25" customHeight="1">
      <c r="J1283" s="90"/>
    </row>
    <row r="1284" spans="10:10" ht="11.25" customHeight="1">
      <c r="J1284" s="90"/>
    </row>
    <row r="1285" spans="10:10" ht="11.25" customHeight="1">
      <c r="J1285" s="90"/>
    </row>
    <row r="1286" spans="10:10" ht="11.25" customHeight="1">
      <c r="J1286" s="90"/>
    </row>
    <row r="1287" spans="10:10" ht="11.25" customHeight="1">
      <c r="J1287" s="90"/>
    </row>
    <row r="1288" spans="10:10" ht="11.25" customHeight="1">
      <c r="J1288" s="90"/>
    </row>
    <row r="1289" spans="10:10" ht="11.25" customHeight="1">
      <c r="J1289" s="90"/>
    </row>
    <row r="1290" spans="10:10" ht="11.25" customHeight="1">
      <c r="J1290" s="90"/>
    </row>
    <row r="1291" spans="10:10" ht="11.25" customHeight="1">
      <c r="J1291" s="90"/>
    </row>
    <row r="1292" spans="10:10" ht="11.25" customHeight="1">
      <c r="J1292" s="90"/>
    </row>
    <row r="1293" spans="10:10" ht="11.25" customHeight="1">
      <c r="J1293" s="90"/>
    </row>
    <row r="1294" spans="10:10" ht="11.25" customHeight="1">
      <c r="J1294" s="90"/>
    </row>
    <row r="1295" spans="10:10" ht="11.25" customHeight="1">
      <c r="J1295" s="90"/>
    </row>
    <row r="1296" spans="10:10" ht="11.25" customHeight="1">
      <c r="J1296" s="90"/>
    </row>
    <row r="1297" spans="10:10" ht="11.25" customHeight="1">
      <c r="J1297" s="90"/>
    </row>
    <row r="1298" spans="10:10" ht="11.25" customHeight="1">
      <c r="J1298" s="90"/>
    </row>
    <row r="1299" spans="10:10" ht="11.25" customHeight="1">
      <c r="J1299" s="90"/>
    </row>
    <row r="1300" spans="10:10" ht="11.25" customHeight="1">
      <c r="J1300" s="90"/>
    </row>
    <row r="1301" spans="10:10" ht="11.25" customHeight="1">
      <c r="J1301" s="90"/>
    </row>
    <row r="1302" spans="10:10" ht="11.25" customHeight="1">
      <c r="J1302" s="90"/>
    </row>
    <row r="1303" spans="10:10" ht="11.25" customHeight="1">
      <c r="J1303" s="90"/>
    </row>
    <row r="1304" spans="10:10" ht="11.25" customHeight="1">
      <c r="J1304" s="90"/>
    </row>
    <row r="1305" spans="10:10" ht="11.25" customHeight="1">
      <c r="J1305" s="90"/>
    </row>
    <row r="1306" spans="10:10" ht="11.25" customHeight="1">
      <c r="J1306" s="90"/>
    </row>
    <row r="1307" spans="10:10" ht="11.25" customHeight="1">
      <c r="J1307" s="90"/>
    </row>
    <row r="1308" spans="10:10" ht="11.25" customHeight="1">
      <c r="J1308" s="90"/>
    </row>
    <row r="1309" spans="10:10" ht="11.25" customHeight="1">
      <c r="J1309" s="90"/>
    </row>
    <row r="1310" spans="10:10" ht="11.25" customHeight="1">
      <c r="J1310" s="90"/>
    </row>
    <row r="1311" spans="10:10" ht="11.25" customHeight="1">
      <c r="J1311" s="90"/>
    </row>
    <row r="1312" spans="10:10" ht="11.25" customHeight="1">
      <c r="J1312" s="90"/>
    </row>
    <row r="1313" spans="10:10" ht="11.25" customHeight="1">
      <c r="J1313" s="90"/>
    </row>
    <row r="1314" spans="10:10" ht="11.25" customHeight="1">
      <c r="J1314" s="90"/>
    </row>
    <row r="1315" spans="10:10" ht="11.25" customHeight="1">
      <c r="J1315" s="90"/>
    </row>
    <row r="1316" spans="10:10" ht="11.25" customHeight="1">
      <c r="J1316" s="90"/>
    </row>
    <row r="1317" spans="10:10" ht="11.25" customHeight="1">
      <c r="J1317" s="90"/>
    </row>
    <row r="1318" spans="10:10" ht="11.25" customHeight="1">
      <c r="J1318" s="90"/>
    </row>
    <row r="1319" spans="10:10" ht="11.25" customHeight="1">
      <c r="J1319" s="90"/>
    </row>
    <row r="1320" spans="10:10" ht="11.25" customHeight="1">
      <c r="J1320" s="90"/>
    </row>
    <row r="1321" spans="10:10" ht="11.25" customHeight="1">
      <c r="J1321" s="90"/>
    </row>
    <row r="1322" spans="10:10" ht="11.25" customHeight="1">
      <c r="J1322" s="90"/>
    </row>
    <row r="1323" spans="10:10" ht="11.25" customHeight="1">
      <c r="J1323" s="90"/>
    </row>
    <row r="1324" spans="10:10" ht="11.25" customHeight="1">
      <c r="J1324" s="90"/>
    </row>
    <row r="1325" spans="10:10" ht="11.25" customHeight="1">
      <c r="J1325" s="90"/>
    </row>
    <row r="1326" spans="10:10" ht="11.25" customHeight="1">
      <c r="J1326" s="90"/>
    </row>
    <row r="1327" spans="10:10" ht="11.25" customHeight="1">
      <c r="J1327" s="90"/>
    </row>
    <row r="1328" spans="10:10" ht="11.25" customHeight="1">
      <c r="J1328" s="90"/>
    </row>
    <row r="1329" spans="10:10" ht="11.25" customHeight="1">
      <c r="J1329" s="90"/>
    </row>
    <row r="1330" spans="10:10" ht="11.25" customHeight="1">
      <c r="J1330" s="90"/>
    </row>
    <row r="1331" spans="10:10" ht="11.25" customHeight="1">
      <c r="J1331" s="90"/>
    </row>
    <row r="1332" spans="10:10" ht="11.25" customHeight="1">
      <c r="J1332" s="90"/>
    </row>
    <row r="1333" spans="10:10" ht="11.25" customHeight="1">
      <c r="J1333" s="90"/>
    </row>
    <row r="1334" spans="10:10" ht="11.25" customHeight="1">
      <c r="J1334" s="90"/>
    </row>
    <row r="1335" spans="10:10" ht="11.25" customHeight="1">
      <c r="J1335" s="90"/>
    </row>
    <row r="1336" spans="10:10" ht="11.25" customHeight="1">
      <c r="J1336" s="90"/>
    </row>
    <row r="1337" spans="10:10" ht="11.25" customHeight="1">
      <c r="J1337" s="90"/>
    </row>
    <row r="1338" spans="10:10" ht="11.25" customHeight="1">
      <c r="J1338" s="90"/>
    </row>
    <row r="1339" spans="10:10" ht="11.25" customHeight="1">
      <c r="J1339" s="90"/>
    </row>
    <row r="1340" spans="10:10" ht="11.25" customHeight="1">
      <c r="J1340" s="90"/>
    </row>
    <row r="1341" spans="10:10" ht="11.25" customHeight="1">
      <c r="J1341" s="90"/>
    </row>
    <row r="1342" spans="10:10" ht="11.25" customHeight="1">
      <c r="J1342" s="90"/>
    </row>
    <row r="1343" spans="10:10" ht="11.25" customHeight="1">
      <c r="J1343" s="90"/>
    </row>
    <row r="1344" spans="10:10" ht="11.25" customHeight="1">
      <c r="J1344" s="90"/>
    </row>
    <row r="1345" spans="10:10" ht="11.25" customHeight="1">
      <c r="J1345" s="90"/>
    </row>
    <row r="1346" spans="10:10" ht="11.25" customHeight="1">
      <c r="J1346" s="90"/>
    </row>
    <row r="1347" spans="10:10" ht="11.25" customHeight="1">
      <c r="J1347" s="90"/>
    </row>
    <row r="1348" spans="10:10" ht="11.25" customHeight="1">
      <c r="J1348" s="90"/>
    </row>
    <row r="1349" spans="10:10" ht="11.25" customHeight="1">
      <c r="J1349" s="90"/>
    </row>
    <row r="1350" spans="10:10" ht="11.25" customHeight="1">
      <c r="J1350" s="90"/>
    </row>
    <row r="1351" spans="10:10" ht="11.25" customHeight="1">
      <c r="J1351" s="90"/>
    </row>
    <row r="1352" spans="10:10" ht="11.25" customHeight="1">
      <c r="J1352" s="90"/>
    </row>
    <row r="1353" spans="10:10" ht="11.25" customHeight="1">
      <c r="J1353" s="90"/>
    </row>
    <row r="1354" spans="10:10" ht="11.25" customHeight="1">
      <c r="J1354" s="90"/>
    </row>
    <row r="1355" spans="10:10" ht="11.25" customHeight="1">
      <c r="J1355" s="90"/>
    </row>
    <row r="1356" spans="10:10" ht="11.25" customHeight="1">
      <c r="J1356" s="90"/>
    </row>
    <row r="1357" spans="10:10" ht="11.25" customHeight="1">
      <c r="J1357" s="90"/>
    </row>
    <row r="1358" spans="10:10" ht="11.25" customHeight="1">
      <c r="J1358" s="90"/>
    </row>
    <row r="1359" spans="10:10" ht="11.25" customHeight="1">
      <c r="J1359" s="90"/>
    </row>
    <row r="1360" spans="10:10" ht="11.25" customHeight="1">
      <c r="J1360" s="90"/>
    </row>
    <row r="1361" spans="10:10" ht="11.25" customHeight="1">
      <c r="J1361" s="90"/>
    </row>
    <row r="1362" spans="10:10" ht="11.25" customHeight="1">
      <c r="J1362" s="90"/>
    </row>
    <row r="1363" spans="10:10" ht="11.25" customHeight="1">
      <c r="J1363" s="90"/>
    </row>
    <row r="1364" spans="10:10" ht="11.25" customHeight="1">
      <c r="J1364" s="90"/>
    </row>
    <row r="1365" spans="10:10" ht="11.25" customHeight="1">
      <c r="J1365" s="90"/>
    </row>
    <row r="1366" spans="10:10" ht="11.25" customHeight="1">
      <c r="J1366" s="90"/>
    </row>
    <row r="1367" spans="10:10" ht="11.25" customHeight="1">
      <c r="J1367" s="90"/>
    </row>
    <row r="1368" spans="10:10" ht="11.25" customHeight="1">
      <c r="J1368" s="90"/>
    </row>
    <row r="1369" spans="10:10" ht="11.25" customHeight="1">
      <c r="J1369" s="90"/>
    </row>
    <row r="1370" spans="10:10" ht="11.25" customHeight="1">
      <c r="J1370" s="90"/>
    </row>
    <row r="1371" spans="10:10" ht="11.25" customHeight="1">
      <c r="J1371" s="90"/>
    </row>
    <row r="1372" spans="10:10" ht="11.25" customHeight="1">
      <c r="J1372" s="90"/>
    </row>
    <row r="1373" spans="10:10" ht="11.25" customHeight="1">
      <c r="J1373" s="90"/>
    </row>
    <row r="1374" spans="10:10" ht="11.25" customHeight="1">
      <c r="J1374" s="90"/>
    </row>
    <row r="1375" spans="10:10" ht="11.25" customHeight="1">
      <c r="J1375" s="90"/>
    </row>
    <row r="1376" spans="10:10" ht="11.25" customHeight="1">
      <c r="J1376" s="90"/>
    </row>
    <row r="1377" spans="10:10" ht="11.25" customHeight="1">
      <c r="J1377" s="90"/>
    </row>
    <row r="1378" spans="10:10" ht="11.25" customHeight="1">
      <c r="J1378" s="90"/>
    </row>
    <row r="1379" spans="10:10" ht="11.25" customHeight="1">
      <c r="J1379" s="90"/>
    </row>
    <row r="1380" spans="10:10" ht="11.25" customHeight="1">
      <c r="J1380" s="90"/>
    </row>
    <row r="1381" spans="10:10" ht="11.25" customHeight="1">
      <c r="J1381" s="90"/>
    </row>
    <row r="1382" spans="10:10" ht="11.25" customHeight="1">
      <c r="J1382" s="90"/>
    </row>
    <row r="1383" spans="10:10" ht="11.25" customHeight="1">
      <c r="J1383" s="90"/>
    </row>
    <row r="1384" spans="10:10" ht="11.25" customHeight="1">
      <c r="J1384" s="90"/>
    </row>
    <row r="1385" spans="10:10" ht="11.25" customHeight="1">
      <c r="J1385" s="90"/>
    </row>
    <row r="1386" spans="10:10" ht="11.25" customHeight="1">
      <c r="J1386" s="90"/>
    </row>
    <row r="1387" spans="10:10" ht="11.25" customHeight="1">
      <c r="J1387" s="90"/>
    </row>
    <row r="1388" spans="10:10" ht="11.25" customHeight="1">
      <c r="J1388" s="90"/>
    </row>
    <row r="1389" spans="10:10" ht="11.25" customHeight="1">
      <c r="J1389" s="90"/>
    </row>
    <row r="1390" spans="10:10" ht="11.25" customHeight="1">
      <c r="J1390" s="90"/>
    </row>
    <row r="1391" spans="10:10" ht="11.25" customHeight="1">
      <c r="J1391" s="90"/>
    </row>
    <row r="1392" spans="10:10" ht="11.25" customHeight="1">
      <c r="J1392" s="90"/>
    </row>
    <row r="1393" spans="10:10" ht="11.25" customHeight="1">
      <c r="J1393" s="90"/>
    </row>
    <row r="1394" spans="10:10" ht="11.25" customHeight="1">
      <c r="J1394" s="90"/>
    </row>
    <row r="1395" spans="10:10" ht="11.25" customHeight="1">
      <c r="J1395" s="90"/>
    </row>
    <row r="1396" spans="10:10" ht="11.25" customHeight="1">
      <c r="J1396" s="90"/>
    </row>
    <row r="1397" spans="10:10" ht="11.25" customHeight="1">
      <c r="J1397" s="90"/>
    </row>
    <row r="1398" spans="10:10" ht="11.25" customHeight="1">
      <c r="J1398" s="90"/>
    </row>
    <row r="1399" spans="10:10" ht="11.25" customHeight="1">
      <c r="J1399" s="90"/>
    </row>
    <row r="1400" spans="10:10" ht="11.25" customHeight="1">
      <c r="J1400" s="90"/>
    </row>
    <row r="1401" spans="10:10" ht="11.25" customHeight="1">
      <c r="J1401" s="90"/>
    </row>
    <row r="1402" spans="10:10" ht="11.25" customHeight="1">
      <c r="J1402" s="90"/>
    </row>
    <row r="1403" spans="10:10" ht="11.25" customHeight="1">
      <c r="J1403" s="90"/>
    </row>
    <row r="1404" spans="10:10" ht="11.25" customHeight="1">
      <c r="J1404" s="90"/>
    </row>
    <row r="1405" spans="10:10" ht="11.25" customHeight="1">
      <c r="J1405" s="90"/>
    </row>
    <row r="1406" spans="10:10" ht="11.25" customHeight="1">
      <c r="J1406" s="90"/>
    </row>
    <row r="1407" spans="10:10" ht="11.25" customHeight="1">
      <c r="J1407" s="90"/>
    </row>
    <row r="1408" spans="10:10" ht="11.25" customHeight="1">
      <c r="J1408" s="90"/>
    </row>
    <row r="1409" spans="10:10" ht="11.25" customHeight="1">
      <c r="J1409" s="90"/>
    </row>
    <row r="1410" spans="10:10" ht="11.25" customHeight="1">
      <c r="J1410" s="90"/>
    </row>
    <row r="1411" spans="10:10" ht="11.25" customHeight="1">
      <c r="J1411" s="90"/>
    </row>
    <row r="1412" spans="10:10" ht="11.25" customHeight="1">
      <c r="J1412" s="90"/>
    </row>
    <row r="1413" spans="10:10" ht="11.25" customHeight="1">
      <c r="J1413" s="90"/>
    </row>
    <row r="1414" spans="10:10" ht="11.25" customHeight="1">
      <c r="J1414" s="90"/>
    </row>
    <row r="1415" spans="10:10" ht="11.25" customHeight="1">
      <c r="J1415" s="90"/>
    </row>
    <row r="1416" spans="10:10" ht="11.25" customHeight="1">
      <c r="J1416" s="90"/>
    </row>
    <row r="1417" spans="10:10" ht="11.25" customHeight="1">
      <c r="J1417" s="90"/>
    </row>
    <row r="1418" spans="10:10" ht="11.25" customHeight="1">
      <c r="J1418" s="90"/>
    </row>
    <row r="1419" spans="10:10" ht="11.25" customHeight="1">
      <c r="J1419" s="90"/>
    </row>
    <row r="1420" spans="10:10" ht="11.25" customHeight="1">
      <c r="J1420" s="90"/>
    </row>
    <row r="1421" spans="10:10" ht="11.25" customHeight="1">
      <c r="J1421" s="90"/>
    </row>
    <row r="1422" spans="10:10" ht="11.25" customHeight="1">
      <c r="J1422" s="90"/>
    </row>
    <row r="1423" spans="10:10" ht="11.25" customHeight="1">
      <c r="J1423" s="90"/>
    </row>
    <row r="1424" spans="10:10" ht="11.25" customHeight="1">
      <c r="J1424" s="90"/>
    </row>
    <row r="1425" spans="10:10" ht="11.25" customHeight="1">
      <c r="J1425" s="90"/>
    </row>
    <row r="1426" spans="10:10" ht="11.25" customHeight="1">
      <c r="J1426" s="90"/>
    </row>
    <row r="1427" spans="10:10" ht="11.25" customHeight="1">
      <c r="J1427" s="90"/>
    </row>
    <row r="1428" spans="10:10" ht="11.25" customHeight="1">
      <c r="J1428" s="90"/>
    </row>
    <row r="1429" spans="10:10" ht="11.25" customHeight="1">
      <c r="J1429" s="90"/>
    </row>
    <row r="1430" spans="10:10" ht="11.25" customHeight="1">
      <c r="J1430" s="90"/>
    </row>
    <row r="1431" spans="10:10" ht="11.25" customHeight="1">
      <c r="J1431" s="90"/>
    </row>
    <row r="1432" spans="10:10" ht="11.25" customHeight="1">
      <c r="J1432" s="90"/>
    </row>
    <row r="1433" spans="10:10" ht="11.25" customHeight="1">
      <c r="J1433" s="90"/>
    </row>
    <row r="1434" spans="10:10" ht="11.25" customHeight="1">
      <c r="J1434" s="90"/>
    </row>
    <row r="1435" spans="10:10" ht="11.25" customHeight="1">
      <c r="J1435" s="90"/>
    </row>
    <row r="1436" spans="10:10" ht="11.25" customHeight="1">
      <c r="J1436" s="90"/>
    </row>
    <row r="1437" spans="10:10" ht="11.25" customHeight="1">
      <c r="J1437" s="90"/>
    </row>
    <row r="1438" spans="10:10" ht="11.25" customHeight="1">
      <c r="J1438" s="90"/>
    </row>
    <row r="1439" spans="10:10" ht="11.25" customHeight="1">
      <c r="J1439" s="90"/>
    </row>
    <row r="1440" spans="10:10" ht="11.25" customHeight="1">
      <c r="J1440" s="90"/>
    </row>
    <row r="1441" spans="10:10" ht="11.25" customHeight="1">
      <c r="J1441" s="90"/>
    </row>
    <row r="1442" spans="10:10" ht="11.25" customHeight="1">
      <c r="J1442" s="90"/>
    </row>
    <row r="1443" spans="10:10" ht="11.25" customHeight="1">
      <c r="J1443" s="90"/>
    </row>
    <row r="1444" spans="10:10" ht="11.25" customHeight="1">
      <c r="J1444" s="90"/>
    </row>
    <row r="1445" spans="10:10" ht="11.25" customHeight="1">
      <c r="J1445" s="90"/>
    </row>
    <row r="1446" spans="10:10" ht="11.25" customHeight="1">
      <c r="J1446" s="90"/>
    </row>
    <row r="1447" spans="10:10" ht="11.25" customHeight="1">
      <c r="J1447" s="90"/>
    </row>
    <row r="1448" spans="10:10" ht="11.25" customHeight="1">
      <c r="J1448" s="90"/>
    </row>
    <row r="1449" spans="10:10" ht="11.25" customHeight="1">
      <c r="J1449" s="90"/>
    </row>
    <row r="1450" spans="10:10" ht="11.25" customHeight="1">
      <c r="J1450" s="90"/>
    </row>
    <row r="1451" spans="10:10" ht="11.25" customHeight="1">
      <c r="J1451" s="90"/>
    </row>
    <row r="1452" spans="10:10" ht="11.25" customHeight="1">
      <c r="J1452" s="90"/>
    </row>
    <row r="1453" spans="10:10" ht="11.25" customHeight="1">
      <c r="J1453" s="90"/>
    </row>
    <row r="1454" spans="10:10" ht="11.25" customHeight="1">
      <c r="J1454" s="90"/>
    </row>
    <row r="1455" spans="10:10" ht="11.25" customHeight="1">
      <c r="J1455" s="90"/>
    </row>
    <row r="1456" spans="10:10" ht="11.25" customHeight="1">
      <c r="J1456" s="90"/>
    </row>
    <row r="1457" spans="10:10" ht="11.25" customHeight="1">
      <c r="J1457" s="90"/>
    </row>
    <row r="1458" spans="10:10" ht="11.25" customHeight="1">
      <c r="J1458" s="90"/>
    </row>
    <row r="1459" spans="10:10" ht="11.25" customHeight="1">
      <c r="J1459" s="90"/>
    </row>
    <row r="1460" spans="10:10" ht="11.25" customHeight="1">
      <c r="J1460" s="90"/>
    </row>
    <row r="1461" spans="10:10" ht="11.25" customHeight="1">
      <c r="J1461" s="90"/>
    </row>
    <row r="1462" spans="10:10" ht="11.25" customHeight="1">
      <c r="J1462" s="90"/>
    </row>
    <row r="1463" spans="10:10" ht="11.25" customHeight="1">
      <c r="J1463" s="90"/>
    </row>
    <row r="1464" spans="10:10" ht="11.25" customHeight="1">
      <c r="J1464" s="90"/>
    </row>
    <row r="1465" spans="10:10" ht="11.25" customHeight="1">
      <c r="J1465" s="90"/>
    </row>
    <row r="1466" spans="10:10" ht="11.25" customHeight="1">
      <c r="J1466" s="90"/>
    </row>
    <row r="1467" spans="10:10" ht="11.25" customHeight="1">
      <c r="J1467" s="90"/>
    </row>
    <row r="1468" spans="10:10" ht="11.25" customHeight="1">
      <c r="J1468" s="90"/>
    </row>
    <row r="1469" spans="10:10" ht="11.25" customHeight="1">
      <c r="J1469" s="90"/>
    </row>
    <row r="1470" spans="10:10" ht="11.25" customHeight="1">
      <c r="J1470" s="90"/>
    </row>
    <row r="1471" spans="10:10" ht="11.25" customHeight="1">
      <c r="J1471" s="90"/>
    </row>
    <row r="1472" spans="10:10" ht="11.25" customHeight="1">
      <c r="J1472" s="90"/>
    </row>
    <row r="1473" spans="10:10" ht="11.25" customHeight="1">
      <c r="J1473" s="90"/>
    </row>
    <row r="1474" spans="10:10" ht="11.25" customHeight="1">
      <c r="J1474" s="90"/>
    </row>
    <row r="1475" spans="10:10" ht="11.25" customHeight="1">
      <c r="J1475" s="90"/>
    </row>
    <row r="1476" spans="10:10" ht="11.25" customHeight="1">
      <c r="J1476" s="90"/>
    </row>
    <row r="1477" spans="10:10" ht="11.25" customHeight="1">
      <c r="J1477" s="90"/>
    </row>
    <row r="1478" spans="10:10" ht="11.25" customHeight="1">
      <c r="J1478" s="90"/>
    </row>
    <row r="1479" spans="10:10" ht="11.25" customHeight="1">
      <c r="J1479" s="90"/>
    </row>
    <row r="1480" spans="10:10" ht="11.25" customHeight="1">
      <c r="J1480" s="90"/>
    </row>
    <row r="1481" spans="10:10" ht="11.25" customHeight="1">
      <c r="J1481" s="90"/>
    </row>
    <row r="1482" spans="10:10" ht="11.25" customHeight="1">
      <c r="J1482" s="90"/>
    </row>
    <row r="1483" spans="10:10" ht="11.25" customHeight="1">
      <c r="J1483" s="90"/>
    </row>
    <row r="1484" spans="10:10" ht="11.25" customHeight="1">
      <c r="J1484" s="90"/>
    </row>
    <row r="1485" spans="10:10" ht="11.25" customHeight="1">
      <c r="J1485" s="90"/>
    </row>
    <row r="1486" spans="10:10" ht="11.25" customHeight="1">
      <c r="J1486" s="90"/>
    </row>
    <row r="1487" spans="10:10" ht="11.25" customHeight="1">
      <c r="J1487" s="90"/>
    </row>
    <row r="1488" spans="10:10" ht="11.25" customHeight="1">
      <c r="J1488" s="90"/>
    </row>
    <row r="1489" spans="10:10" ht="11.25" customHeight="1">
      <c r="J1489" s="90"/>
    </row>
    <row r="1490" spans="10:10" ht="11.25" customHeight="1">
      <c r="J1490" s="90"/>
    </row>
    <row r="1491" spans="10:10" ht="11.25" customHeight="1">
      <c r="J1491" s="90"/>
    </row>
    <row r="1492" spans="10:10" ht="11.25" customHeight="1">
      <c r="J1492" s="90"/>
    </row>
    <row r="1493" spans="10:10" ht="11.25" customHeight="1">
      <c r="J1493" s="90"/>
    </row>
    <row r="1494" spans="10:10" ht="11.25" customHeight="1">
      <c r="J1494" s="90"/>
    </row>
    <row r="1495" spans="10:10" ht="11.25" customHeight="1">
      <c r="J1495" s="90"/>
    </row>
    <row r="1496" spans="10:10" ht="11.25" customHeight="1">
      <c r="J1496" s="90"/>
    </row>
    <row r="1497" spans="10:10" ht="11.25" customHeight="1">
      <c r="J1497" s="90"/>
    </row>
    <row r="1498" spans="10:10" ht="11.25" customHeight="1">
      <c r="J1498" s="90"/>
    </row>
    <row r="1499" spans="10:10" ht="11.25" customHeight="1">
      <c r="J1499" s="90"/>
    </row>
    <row r="1500" spans="10:10" ht="11.25" customHeight="1">
      <c r="J1500" s="90"/>
    </row>
    <row r="1501" spans="10:10" ht="11.25" customHeight="1">
      <c r="J1501" s="90"/>
    </row>
    <row r="1502" spans="10:10" ht="11.25" customHeight="1">
      <c r="J1502" s="90"/>
    </row>
    <row r="1503" spans="10:10" ht="11.25" customHeight="1">
      <c r="J1503" s="90"/>
    </row>
    <row r="1504" spans="10:10" ht="11.25" customHeight="1">
      <c r="J1504" s="90"/>
    </row>
    <row r="1505" spans="10:10" ht="11.25" customHeight="1">
      <c r="J1505" s="90"/>
    </row>
    <row r="1506" spans="10:10" ht="11.25" customHeight="1">
      <c r="J1506" s="90"/>
    </row>
    <row r="1507" spans="10:10" ht="11.25" customHeight="1">
      <c r="J1507" s="90"/>
    </row>
    <row r="1508" spans="10:10" ht="11.25" customHeight="1">
      <c r="J1508" s="90"/>
    </row>
    <row r="1509" spans="10:10" ht="11.25" customHeight="1">
      <c r="J1509" s="90"/>
    </row>
    <row r="1510" spans="10:10" ht="11.25" customHeight="1">
      <c r="J1510" s="90"/>
    </row>
    <row r="1511" spans="10:10" ht="11.25" customHeight="1">
      <c r="J1511" s="90"/>
    </row>
    <row r="1512" spans="10:10" ht="11.25" customHeight="1">
      <c r="J1512" s="90"/>
    </row>
    <row r="1513" spans="10:10" ht="11.25" customHeight="1">
      <c r="J1513" s="90"/>
    </row>
    <row r="1514" spans="10:10" ht="11.25" customHeight="1">
      <c r="J1514" s="90"/>
    </row>
    <row r="1515" spans="10:10" ht="11.25" customHeight="1">
      <c r="J1515" s="90"/>
    </row>
    <row r="1516" spans="10:10" ht="11.25" customHeight="1">
      <c r="J1516" s="90"/>
    </row>
    <row r="1517" spans="10:10" ht="11.25" customHeight="1">
      <c r="J1517" s="90"/>
    </row>
    <row r="1518" spans="10:10" ht="11.25" customHeight="1">
      <c r="J1518" s="90"/>
    </row>
    <row r="1519" spans="10:10" ht="11.25" customHeight="1">
      <c r="J1519" s="90"/>
    </row>
    <row r="1520" spans="10:10" ht="11.25" customHeight="1">
      <c r="J1520" s="90"/>
    </row>
    <row r="1521" spans="10:10" ht="11.25" customHeight="1">
      <c r="J1521" s="90"/>
    </row>
    <row r="1522" spans="10:10" ht="11.25" customHeight="1">
      <c r="J1522" s="90"/>
    </row>
    <row r="1523" spans="10:10" ht="11.25" customHeight="1">
      <c r="J1523" s="90"/>
    </row>
    <row r="1524" spans="10:10" ht="11.25" customHeight="1">
      <c r="J1524" s="90"/>
    </row>
    <row r="1525" spans="10:10" ht="11.25" customHeight="1">
      <c r="J1525" s="90"/>
    </row>
    <row r="1526" spans="10:10" ht="11.25" customHeight="1">
      <c r="J1526" s="90"/>
    </row>
    <row r="1527" spans="10:10" ht="11.25" customHeight="1">
      <c r="J1527" s="90"/>
    </row>
    <row r="1528" spans="10:10" ht="11.25" customHeight="1">
      <c r="J1528" s="90"/>
    </row>
    <row r="1529" spans="10:10" ht="11.25" customHeight="1">
      <c r="J1529" s="90"/>
    </row>
    <row r="1530" spans="10:10" ht="11.25" customHeight="1">
      <c r="J1530" s="90"/>
    </row>
    <row r="1531" spans="10:10" ht="11.25" customHeight="1">
      <c r="J1531" s="90"/>
    </row>
    <row r="1532" spans="10:10" ht="11.25" customHeight="1">
      <c r="J1532" s="90"/>
    </row>
    <row r="1533" spans="10:10" ht="11.25" customHeight="1">
      <c r="J1533" s="90"/>
    </row>
    <row r="1534" spans="10:10" ht="11.25" customHeight="1">
      <c r="J1534" s="90"/>
    </row>
    <row r="1535" spans="10:10" ht="11.25" customHeight="1">
      <c r="J1535" s="90"/>
    </row>
    <row r="1536" spans="10:10" ht="11.25" customHeight="1">
      <c r="J1536" s="90"/>
    </row>
    <row r="1537" spans="10:10" ht="11.25" customHeight="1">
      <c r="J1537" s="90"/>
    </row>
    <row r="1538" spans="10:10" ht="11.25" customHeight="1">
      <c r="J1538" s="90"/>
    </row>
    <row r="1539" spans="10:10" ht="11.25" customHeight="1">
      <c r="J1539" s="90"/>
    </row>
    <row r="1540" spans="10:10" ht="11.25" customHeight="1">
      <c r="J1540" s="90"/>
    </row>
    <row r="1541" spans="10:10" ht="11.25" customHeight="1">
      <c r="J1541" s="90"/>
    </row>
    <row r="1542" spans="10:10" ht="11.25" customHeight="1">
      <c r="J1542" s="90"/>
    </row>
    <row r="1543" spans="10:10" ht="11.25" customHeight="1">
      <c r="J1543" s="90"/>
    </row>
    <row r="1544" spans="10:10" ht="11.25" customHeight="1">
      <c r="J1544" s="90"/>
    </row>
    <row r="1545" spans="10:10" ht="11.25" customHeight="1">
      <c r="J1545" s="90"/>
    </row>
    <row r="1546" spans="10:10" ht="11.25" customHeight="1">
      <c r="J1546" s="90"/>
    </row>
    <row r="1547" spans="10:10" ht="11.25" customHeight="1">
      <c r="J1547" s="90"/>
    </row>
    <row r="1548" spans="10:10" ht="11.25" customHeight="1">
      <c r="J1548" s="90"/>
    </row>
    <row r="1549" spans="10:10" ht="11.25" customHeight="1">
      <c r="J1549" s="90"/>
    </row>
    <row r="1550" spans="10:10" ht="11.25" customHeight="1">
      <c r="J1550" s="90"/>
    </row>
    <row r="1551" spans="10:10" ht="11.25" customHeight="1">
      <c r="J1551" s="90"/>
    </row>
    <row r="1552" spans="10:10" ht="11.25" customHeight="1">
      <c r="J1552" s="90"/>
    </row>
    <row r="1553" spans="10:10" ht="11.25" customHeight="1">
      <c r="J1553" s="90"/>
    </row>
    <row r="1554" spans="10:10" ht="11.25" customHeight="1">
      <c r="J1554" s="90"/>
    </row>
    <row r="1555" spans="10:10" ht="11.25" customHeight="1">
      <c r="J1555" s="90"/>
    </row>
  </sheetData>
  <mergeCells count="5">
    <mergeCell ref="K2:L2"/>
    <mergeCell ref="K1:L1"/>
    <mergeCell ref="K3:L3"/>
    <mergeCell ref="L4:M5"/>
    <mergeCell ref="K4:K5"/>
  </mergeCells>
  <dataValidations count="1">
    <dataValidation type="list" errorStyle="information" allowBlank="1" showInputMessage="1" showErrorMessage="1" errorTitle="DATO MANUAL" error="Incluir Dato Manualmente" sqref="E2:E18" xr:uid="{00000000-0002-0000-0900-000001000000}">
      <formula1>INDIRECT(B2)</formula1>
    </dataValidation>
  </dataValidations>
  <pageMargins left="0.7" right="0.7" top="0.75" bottom="0.75" header="0.3" footer="0.3"/>
  <pageSetup orientation="portrait" horizontalDpi="1200" verticalDpi="12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H12"/>
  <sheetViews>
    <sheetView zoomScale="60" zoomScaleNormal="60" workbookViewId="0">
      <selection activeCell="C4" sqref="C4"/>
    </sheetView>
  </sheetViews>
  <sheetFormatPr baseColWidth="10" defaultColWidth="11.5" defaultRowHeight="15"/>
  <cols>
    <col min="1" max="1" width="25.5" bestFit="1" customWidth="1"/>
    <col min="2" max="2" width="23.33203125" bestFit="1" customWidth="1"/>
    <col min="3" max="3" width="39.5" bestFit="1" customWidth="1"/>
    <col min="4" max="4" width="21.5" bestFit="1" customWidth="1"/>
    <col min="5" max="5" width="29.83203125" bestFit="1" customWidth="1"/>
    <col min="6" max="6" width="27.6640625" bestFit="1" customWidth="1"/>
    <col min="7" max="7" width="33.5" bestFit="1" customWidth="1"/>
  </cols>
  <sheetData>
    <row r="1" spans="1:8">
      <c r="E1" s="49"/>
      <c r="F1" s="49"/>
      <c r="G1" s="49"/>
    </row>
    <row r="2" spans="1:8">
      <c r="E2" s="49"/>
      <c r="F2" s="49"/>
      <c r="G2" s="49"/>
    </row>
    <row r="3" spans="1:8">
      <c r="A3" s="95" t="s">
        <v>105</v>
      </c>
      <c r="B3" t="s">
        <v>106</v>
      </c>
      <c r="C3" t="s">
        <v>107</v>
      </c>
      <c r="E3" s="49"/>
      <c r="F3" s="49"/>
      <c r="G3" s="49"/>
      <c r="H3" s="52"/>
    </row>
    <row r="4" spans="1:8">
      <c r="A4" s="144" t="s">
        <v>108</v>
      </c>
      <c r="B4" s="124">
        <v>0</v>
      </c>
      <c r="C4" s="93"/>
      <c r="E4" s="49"/>
      <c r="F4" s="49"/>
      <c r="G4" s="49"/>
      <c r="H4" s="94"/>
    </row>
    <row r="5" spans="1:8">
      <c r="A5" s="144" t="s">
        <v>109</v>
      </c>
      <c r="B5" s="124">
        <v>0</v>
      </c>
      <c r="C5" s="93"/>
      <c r="E5" s="49"/>
      <c r="F5" s="49"/>
      <c r="G5" s="49"/>
      <c r="H5" s="94"/>
    </row>
    <row r="6" spans="1:8">
      <c r="E6" s="49"/>
      <c r="F6" s="49"/>
      <c r="G6" s="49"/>
      <c r="H6" s="94"/>
    </row>
    <row r="7" spans="1:8">
      <c r="E7" s="49"/>
      <c r="F7" s="49"/>
      <c r="G7" s="49"/>
      <c r="H7" s="94"/>
    </row>
    <row r="8" spans="1:8">
      <c r="E8" s="49"/>
      <c r="F8" s="49"/>
      <c r="G8" s="49"/>
      <c r="H8" s="94"/>
    </row>
    <row r="9" spans="1:8">
      <c r="E9" s="49"/>
      <c r="F9" s="49"/>
      <c r="G9" s="49"/>
      <c r="H9" s="94"/>
    </row>
    <row r="10" spans="1:8">
      <c r="E10" s="49"/>
      <c r="F10" s="49"/>
      <c r="G10" s="49"/>
      <c r="H10" s="94"/>
    </row>
    <row r="11" spans="1:8">
      <c r="E11" s="49"/>
      <c r="F11" s="49"/>
      <c r="G11" s="49"/>
      <c r="H11" s="52"/>
    </row>
    <row r="12" spans="1:8">
      <c r="E12" s="49"/>
      <c r="F12" s="49"/>
      <c r="G12" s="49"/>
      <c r="H12" s="52"/>
    </row>
  </sheetData>
  <pageMargins left="0.7" right="0.7" top="0.75" bottom="0.75" header="0.3" footer="0.3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I3"/>
  <sheetViews>
    <sheetView tabSelected="1" zoomScale="80" zoomScaleNormal="80" workbookViewId="0">
      <selection activeCell="A27" sqref="A27"/>
    </sheetView>
  </sheetViews>
  <sheetFormatPr baseColWidth="10" defaultColWidth="11.5" defaultRowHeight="15"/>
  <cols>
    <col min="1" max="1" width="16.1640625" style="52" bestFit="1" customWidth="1"/>
    <col min="2" max="2" width="13.1640625" style="52" customWidth="1"/>
    <col min="3" max="3" width="9.33203125" style="52" bestFit="1" customWidth="1"/>
    <col min="4" max="4" width="15" style="52" customWidth="1"/>
    <col min="5" max="5" width="9.1640625" style="52" bestFit="1" customWidth="1"/>
    <col min="6" max="6" width="14" style="52" customWidth="1"/>
    <col min="7" max="7" width="10.33203125" style="52" bestFit="1" customWidth="1"/>
    <col min="8" max="8" width="12.1640625" style="52" customWidth="1"/>
    <col min="9" max="9" width="10.33203125" style="52" bestFit="1" customWidth="1"/>
    <col min="10" max="16384" width="11.5" style="52"/>
  </cols>
  <sheetData>
    <row r="1" spans="1:9" ht="48">
      <c r="A1" s="101" t="s">
        <v>0</v>
      </c>
      <c r="B1" s="101" t="s">
        <v>4</v>
      </c>
      <c r="C1" s="101" t="s">
        <v>19</v>
      </c>
      <c r="D1" s="101" t="s">
        <v>49</v>
      </c>
      <c r="E1" s="101" t="s">
        <v>80</v>
      </c>
      <c r="F1" s="101" t="s">
        <v>75</v>
      </c>
      <c r="G1" s="101" t="s">
        <v>20</v>
      </c>
      <c r="H1" s="101" t="s">
        <v>2</v>
      </c>
      <c r="I1" s="102" t="s">
        <v>81</v>
      </c>
    </row>
    <row r="2" spans="1:9">
      <c r="A2" s="106"/>
      <c r="B2" s="40"/>
      <c r="C2" s="40"/>
      <c r="D2" s="40"/>
      <c r="E2" s="126"/>
      <c r="F2" s="126"/>
      <c r="G2" s="126"/>
      <c r="H2" s="126"/>
      <c r="I2" s="126"/>
    </row>
    <row r="3" spans="1:9">
      <c r="A3" s="106"/>
      <c r="B3" s="40"/>
      <c r="C3" s="40"/>
      <c r="D3" s="40"/>
      <c r="E3" s="126"/>
      <c r="F3" s="126"/>
      <c r="G3" s="126"/>
      <c r="H3" s="126"/>
      <c r="I3" s="126"/>
    </row>
  </sheetData>
  <dataValidations count="1">
    <dataValidation type="list" allowBlank="1" showInputMessage="1" showErrorMessage="1" sqref="B2:B3" xr:uid="{00000000-0002-0000-0B00-000000000000}">
      <formula1>Termico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10</vt:i4>
      </vt:variant>
    </vt:vector>
  </HeadingPairs>
  <TitlesOfParts>
    <vt:vector size="10" baseType="lpstr">
      <vt:lpstr>INICIO</vt:lpstr>
      <vt:lpstr>IDENTIFICACIÓN</vt:lpstr>
      <vt:lpstr>PROCESOS PRODUCTIVOS</vt:lpstr>
      <vt:lpstr>CONSUMOS Y PRODUCCIÓN</vt:lpstr>
      <vt:lpstr>MATRIZ ENERGÉTICA</vt:lpstr>
      <vt:lpstr>Analisis Energeticos</vt:lpstr>
      <vt:lpstr>INVENTARIO ELÉCTRICO</vt:lpstr>
      <vt:lpstr>PARETO</vt:lpstr>
      <vt:lpstr>INVENTARIO TÉRMICO</vt:lpstr>
      <vt:lpstr>INVENTARIO VEHÍCULOS</vt:lpstr>
    </vt:vector>
  </TitlesOfParts>
  <Company>LEPL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Modelo PYMES</dc:title>
  <dc:creator>Luis Prieto</dc:creator>
  <dc:description>Modelo desarrollado por Luis Prieto</dc:description>
  <cp:lastModifiedBy>Microsoft Office User</cp:lastModifiedBy>
  <cp:lastPrinted>2010-02-10T03:39:35Z</cp:lastPrinted>
  <dcterms:created xsi:type="dcterms:W3CDTF">2010-02-10T01:55:53Z</dcterms:created>
  <dcterms:modified xsi:type="dcterms:W3CDTF">2023-05-18T21:49:21Z</dcterms:modified>
</cp:coreProperties>
</file>